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cfp365-my.sharepoint.com/personal/joseph_edwards_cfpb_gov/Documents/1 Compensation/1 Paysettings/Master Paysettings/"/>
    </mc:Choice>
  </mc:AlternateContent>
  <xr:revisionPtr revIDLastSave="0" documentId="8_{AD7B608E-822F-48AD-9232-344C836860D4}" xr6:coauthVersionLast="47" xr6:coauthVersionMax="47" xr10:uidLastSave="{00000000-0000-0000-0000-000000000000}"/>
  <bookViews>
    <workbookView xWindow="28725" yWindow="-16335" windowWidth="29040" windowHeight="15840" firstSheet="1" activeTab="1" xr2:uid="{00000000-000D-0000-FFFF-FFFF00000000}"/>
  </bookViews>
  <sheets>
    <sheet name="Base Range (0%)" sheetId="9" r:id="rId1"/>
    <sheet name="Ranges With Locality Pay" sheetId="10" r:id="rId2"/>
    <sheet name="Reference Tables" sheetId="18" state="hidden" r:id="rId3"/>
  </sheets>
  <definedNames>
    <definedName name="_xlnm.Print_Area" localSheetId="0">'Base Range (0%)'!$A:$K</definedName>
    <definedName name="_xlnm.Print_Area" localSheetId="1">'Ranges With Locality Pay'!$A:$K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0" l="1"/>
  <c r="K25" i="10"/>
  <c r="K24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23" i="10"/>
  <c r="C23" i="10"/>
  <c r="C22" i="10"/>
  <c r="G21" i="9"/>
  <c r="C21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G21" i="10" l="1"/>
  <c r="E21" i="10" s="1"/>
  <c r="D21" i="10" s="1"/>
  <c r="G23" i="10"/>
  <c r="E23" i="10" s="1"/>
  <c r="D23" i="10" s="1"/>
  <c r="H23" i="10"/>
  <c r="E21" i="9"/>
  <c r="D21" i="9" s="1"/>
  <c r="I21" i="9"/>
  <c r="H21" i="10"/>
  <c r="I21" i="10"/>
  <c r="J21" i="10" s="1"/>
  <c r="C26" i="10"/>
  <c r="C25" i="10"/>
  <c r="C24" i="10"/>
  <c r="C20" i="10"/>
  <c r="C19" i="10"/>
  <c r="G19" i="10" s="1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I26" i="9"/>
  <c r="H26" i="9" s="1"/>
  <c r="I6" i="9"/>
  <c r="H6" i="9" s="1"/>
  <c r="E26" i="9"/>
  <c r="D26" i="9" s="1"/>
  <c r="E14" i="9"/>
  <c r="D14" i="9" s="1"/>
  <c r="E8" i="9"/>
  <c r="D8" i="9" s="1"/>
  <c r="G26" i="9"/>
  <c r="F26" i="9" s="1"/>
  <c r="G25" i="9"/>
  <c r="I25" i="9" s="1"/>
  <c r="G24" i="9"/>
  <c r="I24" i="9" s="1"/>
  <c r="G23" i="9"/>
  <c r="G22" i="9"/>
  <c r="G20" i="9"/>
  <c r="I20" i="9" s="1"/>
  <c r="G19" i="9"/>
  <c r="I19" i="9" s="1"/>
  <c r="G18" i="9"/>
  <c r="E18" i="9" s="1"/>
  <c r="D18" i="9" s="1"/>
  <c r="G17" i="9"/>
  <c r="G16" i="9"/>
  <c r="G15" i="9"/>
  <c r="I15" i="9" s="1"/>
  <c r="G14" i="9"/>
  <c r="I14" i="9" s="1"/>
  <c r="H14" i="9" s="1"/>
  <c r="G13" i="9"/>
  <c r="E13" i="9" s="1"/>
  <c r="F13" i="9" s="1"/>
  <c r="G12" i="9"/>
  <c r="I12" i="9" s="1"/>
  <c r="G11" i="9"/>
  <c r="I11" i="9" s="1"/>
  <c r="G10" i="9"/>
  <c r="G9" i="9"/>
  <c r="E9" i="9" s="1"/>
  <c r="D9" i="9" s="1"/>
  <c r="G8" i="9"/>
  <c r="I8" i="9" s="1"/>
  <c r="G7" i="9"/>
  <c r="E7" i="9" s="1"/>
  <c r="D7" i="9" s="1"/>
  <c r="G6" i="9"/>
  <c r="E6" i="9" s="1"/>
  <c r="I23" i="10" l="1"/>
  <c r="J23" i="10" s="1"/>
  <c r="F23" i="10"/>
  <c r="J21" i="9"/>
  <c r="H21" i="9"/>
  <c r="F21" i="9"/>
  <c r="E22" i="9"/>
  <c r="D22" i="9" s="1"/>
  <c r="I22" i="9"/>
  <c r="H22" i="9" s="1"/>
  <c r="F21" i="10"/>
  <c r="H24" i="9"/>
  <c r="J24" i="9"/>
  <c r="D6" i="9"/>
  <c r="F6" i="9"/>
  <c r="J25" i="9"/>
  <c r="H25" i="9"/>
  <c r="H8" i="9"/>
  <c r="J8" i="9"/>
  <c r="J26" i="9"/>
  <c r="F7" i="9"/>
  <c r="F25" i="9"/>
  <c r="J22" i="9"/>
  <c r="F9" i="9"/>
  <c r="E11" i="9"/>
  <c r="D11" i="9" s="1"/>
  <c r="E24" i="9"/>
  <c r="D24" i="9" s="1"/>
  <c r="I7" i="9"/>
  <c r="F8" i="9"/>
  <c r="J6" i="9"/>
  <c r="F14" i="9"/>
  <c r="E12" i="9"/>
  <c r="D12" i="9" s="1"/>
  <c r="E25" i="9"/>
  <c r="D25" i="9" s="1"/>
  <c r="H20" i="9"/>
  <c r="J20" i="9"/>
  <c r="E20" i="9"/>
  <c r="D20" i="9" s="1"/>
  <c r="F20" i="9"/>
  <c r="J19" i="9"/>
  <c r="H19" i="9"/>
  <c r="E19" i="9"/>
  <c r="D19" i="9" s="1"/>
  <c r="I18" i="9"/>
  <c r="F18" i="9"/>
  <c r="E17" i="9"/>
  <c r="D17" i="9" s="1"/>
  <c r="I17" i="9"/>
  <c r="E16" i="9"/>
  <c r="D16" i="9" s="1"/>
  <c r="I16" i="9"/>
  <c r="J15" i="9"/>
  <c r="H15" i="9"/>
  <c r="E15" i="9"/>
  <c r="D15" i="9" s="1"/>
  <c r="F15" i="9"/>
  <c r="J14" i="9"/>
  <c r="J12" i="9"/>
  <c r="H12" i="9"/>
  <c r="I13" i="9"/>
  <c r="J13" i="9" s="1"/>
  <c r="D13" i="9"/>
  <c r="H13" i="9"/>
  <c r="J11" i="9"/>
  <c r="H11" i="9"/>
  <c r="E10" i="9"/>
  <c r="D10" i="9" s="1"/>
  <c r="I10" i="9"/>
  <c r="I9" i="9"/>
  <c r="H26" i="10"/>
  <c r="G26" i="10"/>
  <c r="H12" i="10"/>
  <c r="H20" i="10"/>
  <c r="H14" i="10"/>
  <c r="G12" i="10"/>
  <c r="E12" i="10" s="1"/>
  <c r="D12" i="10" s="1"/>
  <c r="H8" i="10"/>
  <c r="H16" i="10"/>
  <c r="H25" i="10"/>
  <c r="H9" i="10"/>
  <c r="H17" i="10"/>
  <c r="H18" i="10"/>
  <c r="H19" i="10"/>
  <c r="H13" i="10"/>
  <c r="H22" i="10"/>
  <c r="I19" i="10"/>
  <c r="J19" i="10" s="1"/>
  <c r="E19" i="10"/>
  <c r="D19" i="10" s="1"/>
  <c r="H7" i="10"/>
  <c r="G10" i="10"/>
  <c r="E10" i="10" s="1"/>
  <c r="G17" i="10"/>
  <c r="G7" i="10"/>
  <c r="E7" i="10" s="1"/>
  <c r="F7" i="10" s="1"/>
  <c r="H10" i="10"/>
  <c r="G13" i="10"/>
  <c r="I13" i="10" s="1"/>
  <c r="J13" i="10" s="1"/>
  <c r="G15" i="10"/>
  <c r="E15" i="10" s="1"/>
  <c r="F15" i="10" s="1"/>
  <c r="G20" i="10"/>
  <c r="E20" i="10" s="1"/>
  <c r="D20" i="10" s="1"/>
  <c r="G25" i="10"/>
  <c r="G6" i="10"/>
  <c r="E6" i="10" s="1"/>
  <c r="D6" i="10" s="1"/>
  <c r="G8" i="10"/>
  <c r="I8" i="10" s="1"/>
  <c r="J8" i="10" s="1"/>
  <c r="H15" i="10"/>
  <c r="H6" i="10"/>
  <c r="G22" i="10"/>
  <c r="E22" i="10" s="1"/>
  <c r="D22" i="10" s="1"/>
  <c r="G24" i="10"/>
  <c r="E24" i="10" s="1"/>
  <c r="F24" i="10" s="1"/>
  <c r="G9" i="10"/>
  <c r="I9" i="10" s="1"/>
  <c r="J9" i="10" s="1"/>
  <c r="G11" i="10"/>
  <c r="E11" i="10" s="1"/>
  <c r="D11" i="10" s="1"/>
  <c r="G16" i="10"/>
  <c r="I16" i="10" s="1"/>
  <c r="J16" i="10" s="1"/>
  <c r="G18" i="10"/>
  <c r="H24" i="10"/>
  <c r="H11" i="10"/>
  <c r="G14" i="10"/>
  <c r="E14" i="10" s="1"/>
  <c r="E23" i="9"/>
  <c r="I23" i="9"/>
  <c r="F11" i="9" l="1"/>
  <c r="F12" i="9"/>
  <c r="F19" i="9"/>
  <c r="F22" i="9"/>
  <c r="J7" i="9"/>
  <c r="H7" i="9"/>
  <c r="F24" i="9"/>
  <c r="J18" i="9"/>
  <c r="H18" i="9"/>
  <c r="H17" i="9"/>
  <c r="J17" i="9"/>
  <c r="F17" i="9"/>
  <c r="F16" i="9"/>
  <c r="J16" i="9"/>
  <c r="H16" i="9"/>
  <c r="H10" i="9"/>
  <c r="J10" i="9"/>
  <c r="F10" i="9"/>
  <c r="H9" i="9"/>
  <c r="J9" i="9"/>
  <c r="E13" i="10"/>
  <c r="D13" i="10" s="1"/>
  <c r="I26" i="10"/>
  <c r="J26" i="10" s="1"/>
  <c r="E26" i="10"/>
  <c r="E8" i="10"/>
  <c r="D8" i="10" s="1"/>
  <c r="I12" i="10"/>
  <c r="J12" i="10" s="1"/>
  <c r="D7" i="10"/>
  <c r="F12" i="10"/>
  <c r="I22" i="10"/>
  <c r="J22" i="10" s="1"/>
  <c r="I15" i="10"/>
  <c r="J15" i="10" s="1"/>
  <c r="D24" i="10"/>
  <c r="F19" i="10"/>
  <c r="I20" i="10"/>
  <c r="J20" i="10" s="1"/>
  <c r="F20" i="10"/>
  <c r="D15" i="10"/>
  <c r="E9" i="10"/>
  <c r="I6" i="10"/>
  <c r="J6" i="10" s="1"/>
  <c r="I25" i="10"/>
  <c r="J25" i="10" s="1"/>
  <c r="E25" i="10"/>
  <c r="D25" i="10" s="1"/>
  <c r="I17" i="10"/>
  <c r="J17" i="10" s="1"/>
  <c r="E17" i="10"/>
  <c r="I24" i="10"/>
  <c r="J24" i="10" s="1"/>
  <c r="F14" i="10"/>
  <c r="D14" i="10"/>
  <c r="F10" i="10"/>
  <c r="D10" i="10"/>
  <c r="E16" i="10"/>
  <c r="F16" i="10" s="1"/>
  <c r="I7" i="10"/>
  <c r="J7" i="10" s="1"/>
  <c r="I11" i="10"/>
  <c r="J11" i="10" s="1"/>
  <c r="F11" i="10"/>
  <c r="I18" i="10"/>
  <c r="J18" i="10" s="1"/>
  <c r="E18" i="10"/>
  <c r="I14" i="10"/>
  <c r="J14" i="10" s="1"/>
  <c r="I10" i="10"/>
  <c r="J10" i="10" s="1"/>
  <c r="F22" i="10"/>
  <c r="F6" i="10"/>
  <c r="D23" i="9"/>
  <c r="J23" i="9"/>
  <c r="H23" i="9"/>
  <c r="F23" i="9"/>
  <c r="F8" i="10" l="1"/>
  <c r="F13" i="10"/>
  <c r="D26" i="10"/>
  <c r="F26" i="10"/>
  <c r="F25" i="10"/>
  <c r="D17" i="10"/>
  <c r="F17" i="10"/>
  <c r="D16" i="10"/>
  <c r="F18" i="10"/>
  <c r="D18" i="10"/>
  <c r="D9" i="10"/>
  <c r="F9" i="10"/>
</calcChain>
</file>

<file path=xl/sharedStrings.xml><?xml version="1.0" encoding="utf-8"?>
<sst xmlns="http://schemas.openxmlformats.org/spreadsheetml/2006/main" count="134" uniqueCount="98">
  <si>
    <t>CFPB 2023 Base Pay Band Ranges</t>
  </si>
  <si>
    <t>Locality</t>
  </si>
  <si>
    <t>Pay Band</t>
  </si>
  <si>
    <t>GS Equiv</t>
  </si>
  <si>
    <t>Min</t>
  </si>
  <si>
    <t>Mid Q1</t>
  </si>
  <si>
    <t>Q2</t>
  </si>
  <si>
    <t>Mid Q2</t>
  </si>
  <si>
    <t>Q3</t>
  </si>
  <si>
    <t>Mid Q3</t>
  </si>
  <si>
    <t>Q4</t>
  </si>
  <si>
    <t>Mid Q4</t>
  </si>
  <si>
    <t>Max</t>
  </si>
  <si>
    <t>GS-1 &amp; 2</t>
  </si>
  <si>
    <t>GS-3</t>
  </si>
  <si>
    <t>GS-4</t>
  </si>
  <si>
    <t>GS-5</t>
  </si>
  <si>
    <t>GS-6</t>
  </si>
  <si>
    <t>GS-7</t>
  </si>
  <si>
    <t>GS-8</t>
  </si>
  <si>
    <t>GS-9</t>
  </si>
  <si>
    <t>GS-10</t>
  </si>
  <si>
    <t>GS-5 to 7</t>
  </si>
  <si>
    <t>GS-8 to 10</t>
  </si>
  <si>
    <t>GS-11</t>
  </si>
  <si>
    <t>GS-12</t>
  </si>
  <si>
    <t>GS-13</t>
  </si>
  <si>
    <t>GS-14</t>
  </si>
  <si>
    <t>GS-15</t>
  </si>
  <si>
    <t>SES</t>
  </si>
  <si>
    <t>CFPB 2023 Pay Band Ranges with Locality Pay</t>
  </si>
  <si>
    <t>Locality Pay Area and Rates</t>
  </si>
  <si>
    <t>2023 Rate</t>
  </si>
  <si>
    <t>2022 Rate</t>
  </si>
  <si>
    <t>Difference</t>
  </si>
  <si>
    <t>AK - Alaska</t>
  </si>
  <si>
    <t>Locality Rate</t>
  </si>
  <si>
    <t>AL - Albany-Schenectady, NY-MA</t>
  </si>
  <si>
    <t>AQ - ALBUQUERQUE-SANTA FE-LAS VEGAS, NM</t>
  </si>
  <si>
    <t>AT - Atlanta--Athens-Clarke County--Sandy Springs, GA-AL</t>
  </si>
  <si>
    <t>AU - AUSTIN-ROUND ROCK, TX</t>
  </si>
  <si>
    <t>BH - BIRMINGHAM-HOOVER-TALLADEGA, AL</t>
  </si>
  <si>
    <t>BO - Boston-Worcester-Providence, MA-RI-NH-ME</t>
  </si>
  <si>
    <t>BU - Buffalo-Cheektowaga, NY</t>
  </si>
  <si>
    <t>BN - BURLINGTON-SOUTH BURLINGTON, VT</t>
  </si>
  <si>
    <t>CT - CHARLOTTE-CONCORD, NC-SC</t>
  </si>
  <si>
    <t>CH - Chicago-Naperville, IL-IN-WI</t>
  </si>
  <si>
    <t>CI - Cincinnati-Wilmington-Maysville, OH-KY-IN</t>
  </si>
  <si>
    <t>CL - Cleveland-Akron-Canton, OH</t>
  </si>
  <si>
    <t>CS - COLORADO SPRINGS, CO</t>
  </si>
  <si>
    <t>CO - Columbus-Marion-Zanesville, OH</t>
  </si>
  <si>
    <t>CC - CORPUS CHRISTI-KINGSVILLE-ALICE, TX</t>
  </si>
  <si>
    <t>DA - Dallas-Fort Worth, TX-OK</t>
  </si>
  <si>
    <t>DV - DAVENPORT-MOLINE, IA-IL</t>
  </si>
  <si>
    <t>DG - Dayton-Springfield-Sidney, OH</t>
  </si>
  <si>
    <t>DN - Denver-Aurora, CO</t>
  </si>
  <si>
    <t>DM - DES MOINES-AMES-WEST DES MOINES, IA</t>
  </si>
  <si>
    <t>DT - Detroit-Warren-Ann Arbor, MI</t>
  </si>
  <si>
    <t>81**</t>
  </si>
  <si>
    <t>HB - HARRISBURG-LEBANON, PA</t>
  </si>
  <si>
    <t>82**</t>
  </si>
  <si>
    <t>HA - Hartford-West Hartford, CT-MA</t>
  </si>
  <si>
    <t>90***</t>
  </si>
  <si>
    <t>HI - Hawaii</t>
  </si>
  <si>
    <t>HO - Houston-The Woodlands, TX</t>
  </si>
  <si>
    <t>Max Total Salary for CN-72 and below is $255,000 regardless of locality</t>
  </si>
  <si>
    <t>HU - Huntsville-Decatur-Albertville, AL</t>
  </si>
  <si>
    <t>**Max Total Salary is $255,000 regardless of locality</t>
  </si>
  <si>
    <t>IN - Indianapolis-Carmel-Muncie, IN</t>
  </si>
  <si>
    <t>*** Does not receive locality pay</t>
  </si>
  <si>
    <t>KC - Kansas City-Overland Park-Kansas City, MO-KS</t>
  </si>
  <si>
    <t>LR - LAREDO, TX</t>
  </si>
  <si>
    <t>LV - LAS VEGAS-HENDERSON, NV-AZ</t>
  </si>
  <si>
    <t>LA - Los Angeles-Long Beach, CA</t>
  </si>
  <si>
    <t>MI - Miami-Fort Lauderdale-Port St. Lucie, FL</t>
  </si>
  <si>
    <t>ML - Milwaukee-Racine-Waukesha, WI</t>
  </si>
  <si>
    <t>MN - Minneapolis-St. Paul, MN-WI</t>
  </si>
  <si>
    <t>NY - New York-Newark, NY-NJ-CT-PA</t>
  </si>
  <si>
    <t>OM - OMAHA-COUNCIL BLUFFS-FREMONT, NE-IA</t>
  </si>
  <si>
    <t>PB - PALM BAY-MELBOURNE-TITUSVILLE, FL</t>
  </si>
  <si>
    <t>PH - Philadelphia-Reading-Camden, PA-NJ-DE-MD</t>
  </si>
  <si>
    <t>PX - Phoenix-Mesa-Scottsdale, AZ</t>
  </si>
  <si>
    <t>PI - Pittsburgh-New Castle-Weirton, PA-OH-WV</t>
  </si>
  <si>
    <t>PO - Portland-Vancouver-Salem, OR-WA</t>
  </si>
  <si>
    <t>RA - Raleigh-Durham-Chapel Hill, NC</t>
  </si>
  <si>
    <t>RI - Richmond, VA</t>
  </si>
  <si>
    <t>SA - Sacramento-Roseville, CA-NV</t>
  </si>
  <si>
    <t>SO - SAN ANTONIO-NEW BRAUNFELS-PEARSALL, TX</t>
  </si>
  <si>
    <t>SD - San Diego-Carlsbad, CA</t>
  </si>
  <si>
    <t>SJ - San Jose-San Francisco-Oakland, CA</t>
  </si>
  <si>
    <t>ST - Seattle-Tacoma, WA</t>
  </si>
  <si>
    <t>SL - St. Louis-St. Charles-Farmington, MO-IL</t>
  </si>
  <si>
    <t>TU - Tucson-Nogales, AZ</t>
  </si>
  <si>
    <t>VB - VIRGINIA BEACH-NORFOLK, VA-NC</t>
  </si>
  <si>
    <t>WA - Washington-Baltimore-Arlington, DC-MD-VA-WV-PA</t>
  </si>
  <si>
    <t>ZX - REST OF THE UNITED STATES AND ITS TERRITORIES AND POSSESSIONS</t>
  </si>
  <si>
    <t>2022 Locality Rates</t>
  </si>
  <si>
    <t>Select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</si>
</sst>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0" xfId="0" applyFont="1" applyBorder="1" applyAlignment="1">
      <alignment wrapText="1"/>
    </xf>
    <xf numFmtId="10" fontId="6" fillId="3" borderId="1" xfId="0" applyNumberFormat="1" applyFont="1" applyFill="1" applyBorder="1" applyAlignment="1" applyProtection="1">
      <alignment horizontal="center"/>
      <protection locked="0"/>
    </xf>
    <xf numFmtId="10" fontId="3" fillId="6" borderId="6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0" fontId="3" fillId="6" borderId="6" xfId="1" applyNumberFormat="1" applyFont="1" applyFill="1" applyBorder="1"/>
    <xf numFmtId="0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164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5" borderId="3" xfId="0" applyFont="1" applyFill="1" applyBorder="1"/>
    <xf numFmtId="164" fontId="3" fillId="5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10" fontId="3" fillId="6" borderId="8" xfId="1" applyNumberFormat="1" applyFont="1" applyFill="1" applyBorder="1"/>
    <xf numFmtId="0" fontId="8" fillId="2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10" fontId="3" fillId="6" borderId="14" xfId="1" applyNumberFormat="1" applyFont="1" applyFill="1" applyBorder="1"/>
    <xf numFmtId="10" fontId="5" fillId="0" borderId="9" xfId="1" applyNumberFormat="1" applyFont="1" applyBorder="1" applyAlignment="1"/>
    <xf numFmtId="10" fontId="3" fillId="0" borderId="13" xfId="0" applyNumberFormat="1" applyFont="1" applyBorder="1" applyAlignment="1"/>
    <xf numFmtId="10" fontId="3" fillId="0" borderId="5" xfId="0" applyNumberFormat="1" applyFont="1" applyBorder="1" applyAlignment="1"/>
    <xf numFmtId="10" fontId="3" fillId="0" borderId="5" xfId="1" applyNumberFormat="1" applyFont="1" applyBorder="1" applyAlignment="1"/>
    <xf numFmtId="0" fontId="3" fillId="0" borderId="5" xfId="0" applyFont="1" applyBorder="1" applyAlignment="1"/>
    <xf numFmtId="10" fontId="3" fillId="0" borderId="7" xfId="0" applyNumberFormat="1" applyFont="1" applyBorder="1" applyAlignment="1"/>
    <xf numFmtId="0" fontId="3" fillId="0" borderId="0" xfId="0" applyFont="1" applyAlignment="1"/>
    <xf numFmtId="10" fontId="3" fillId="7" borderId="5" xfId="1" applyNumberFormat="1" applyFont="1" applyFill="1" applyBorder="1" applyAlignment="1"/>
    <xf numFmtId="10" fontId="3" fillId="7" borderId="6" xfId="1" applyNumberFormat="1" applyFont="1" applyFill="1" applyBorder="1"/>
    <xf numFmtId="0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0" fontId="9" fillId="0" borderId="0" xfId="0" applyFont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3">
    <cellStyle name="Normal" xfId="0" builtinId="0"/>
    <cellStyle name="Normal 2" xfId="2" xr:uid="{DD3E9922-3814-43E2-BECF-23CA66DFC30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6"/>
  <sheetViews>
    <sheetView workbookViewId="0">
      <selection activeCell="C21" sqref="C21"/>
    </sheetView>
  </sheetViews>
  <sheetFormatPr defaultColWidth="9.109375" defaultRowHeight="13.8" x14ac:dyDescent="0.25"/>
  <cols>
    <col min="1" max="1" width="10.6640625" style="2" customWidth="1"/>
    <col min="2" max="2" width="9.6640625" style="2" bestFit="1" customWidth="1"/>
    <col min="3" max="11" width="11.44140625" style="2" customWidth="1"/>
    <col min="12" max="16384" width="9.109375" style="2"/>
  </cols>
  <sheetData>
    <row r="1" spans="1:11" ht="17.399999999999999" x14ac:dyDescent="0.3">
      <c r="A1" s="3" t="s">
        <v>0</v>
      </c>
    </row>
    <row r="3" spans="1:11" x14ac:dyDescent="0.25">
      <c r="A3" s="23" t="s">
        <v>1</v>
      </c>
      <c r="B3" s="24">
        <v>0</v>
      </c>
    </row>
    <row r="5" spans="1:11" x14ac:dyDescent="0.25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x14ac:dyDescent="0.25">
      <c r="A6" s="10">
        <v>10</v>
      </c>
      <c r="B6" s="11" t="s">
        <v>13</v>
      </c>
      <c r="C6" s="12">
        <v>23480</v>
      </c>
      <c r="D6" s="12">
        <f>(($E6-$C6)/2)+$C6</f>
        <v>25011.5</v>
      </c>
      <c r="E6" s="12">
        <f>(($G6-$C6)/2)+$C6</f>
        <v>26543</v>
      </c>
      <c r="F6" s="12">
        <f>(($G6-$E6)/2)+$E6</f>
        <v>28074.5</v>
      </c>
      <c r="G6" s="12">
        <f>(($K6-$C6)/2)+$C6</f>
        <v>29606</v>
      </c>
      <c r="H6" s="12">
        <f>(($I6-$G6)/2)+$G6</f>
        <v>31137.5</v>
      </c>
      <c r="I6" s="12">
        <f>(($K6-$G6)/2)+$G6</f>
        <v>32669</v>
      </c>
      <c r="J6" s="12">
        <f>(($K6-$I6)/2)+$I6</f>
        <v>34200.5</v>
      </c>
      <c r="K6" s="12">
        <v>35732</v>
      </c>
    </row>
    <row r="7" spans="1:11" x14ac:dyDescent="0.25">
      <c r="A7" s="13">
        <v>21</v>
      </c>
      <c r="B7" s="14" t="s">
        <v>14</v>
      </c>
      <c r="C7" s="15">
        <v>28421</v>
      </c>
      <c r="D7" s="15">
        <f t="shared" ref="D7:D26" si="0">(($E7-$C7)/2)+$C7</f>
        <v>29659.75</v>
      </c>
      <c r="E7" s="15">
        <f t="shared" ref="E7:E26" si="1">(($G7-$C7)/2)+$C7</f>
        <v>30898.5</v>
      </c>
      <c r="F7" s="15">
        <f t="shared" ref="F7:F26" si="2">(($G7-$E7)/2)+$E7</f>
        <v>32137.25</v>
      </c>
      <c r="G7" s="15">
        <f t="shared" ref="G7:G26" si="3">(($K7-$C7)/2)+$C7</f>
        <v>33376</v>
      </c>
      <c r="H7" s="15">
        <f t="shared" ref="H7:H26" si="4">(($I7-$G7)/2)+$G7</f>
        <v>34614.75</v>
      </c>
      <c r="I7" s="15">
        <f t="shared" ref="I7:I26" si="5">(($K7-$G7)/2)+$G7</f>
        <v>35853.5</v>
      </c>
      <c r="J7" s="15">
        <f t="shared" ref="J7:J26" si="6">(($K7-$I7)/2)+$I7</f>
        <v>37092.25</v>
      </c>
      <c r="K7" s="15">
        <v>38331</v>
      </c>
    </row>
    <row r="8" spans="1:11" x14ac:dyDescent="0.25">
      <c r="A8" s="13">
        <v>22</v>
      </c>
      <c r="B8" s="14" t="s">
        <v>15</v>
      </c>
      <c r="C8" s="15">
        <v>31184</v>
      </c>
      <c r="D8" s="15">
        <f t="shared" si="0"/>
        <v>33028.625</v>
      </c>
      <c r="E8" s="15">
        <f t="shared" si="1"/>
        <v>34873.25</v>
      </c>
      <c r="F8" s="15">
        <f t="shared" si="2"/>
        <v>36717.875</v>
      </c>
      <c r="G8" s="15">
        <f t="shared" si="3"/>
        <v>38562.5</v>
      </c>
      <c r="H8" s="15">
        <f t="shared" si="4"/>
        <v>40407.125</v>
      </c>
      <c r="I8" s="15">
        <f t="shared" si="5"/>
        <v>42251.75</v>
      </c>
      <c r="J8" s="15">
        <f t="shared" si="6"/>
        <v>44096.375</v>
      </c>
      <c r="K8" s="15">
        <v>45941</v>
      </c>
    </row>
    <row r="9" spans="1:11" x14ac:dyDescent="0.25">
      <c r="A9" s="13">
        <v>31</v>
      </c>
      <c r="B9" s="14" t="s">
        <v>16</v>
      </c>
      <c r="C9" s="15">
        <v>49829</v>
      </c>
      <c r="D9" s="15">
        <f t="shared" si="0"/>
        <v>52465.375</v>
      </c>
      <c r="E9" s="15">
        <f t="shared" si="1"/>
        <v>55101.75</v>
      </c>
      <c r="F9" s="15">
        <f t="shared" si="2"/>
        <v>57738.125</v>
      </c>
      <c r="G9" s="15">
        <f t="shared" si="3"/>
        <v>60374.5</v>
      </c>
      <c r="H9" s="15">
        <f t="shared" si="4"/>
        <v>63010.875</v>
      </c>
      <c r="I9" s="15">
        <f t="shared" si="5"/>
        <v>65647.25</v>
      </c>
      <c r="J9" s="15">
        <f t="shared" si="6"/>
        <v>68283.625</v>
      </c>
      <c r="K9" s="15">
        <v>70920</v>
      </c>
    </row>
    <row r="10" spans="1:11" x14ac:dyDescent="0.25">
      <c r="A10" s="13">
        <v>32</v>
      </c>
      <c r="B10" s="14" t="s">
        <v>17</v>
      </c>
      <c r="C10" s="15">
        <v>54065</v>
      </c>
      <c r="D10" s="15">
        <f t="shared" si="0"/>
        <v>56925.5</v>
      </c>
      <c r="E10" s="15">
        <f t="shared" si="1"/>
        <v>59786</v>
      </c>
      <c r="F10" s="15">
        <f t="shared" si="2"/>
        <v>62646.5</v>
      </c>
      <c r="G10" s="15">
        <f t="shared" si="3"/>
        <v>65507</v>
      </c>
      <c r="H10" s="15">
        <f t="shared" si="4"/>
        <v>68367.5</v>
      </c>
      <c r="I10" s="15">
        <f t="shared" si="5"/>
        <v>71228</v>
      </c>
      <c r="J10" s="15">
        <f t="shared" si="6"/>
        <v>74088.5</v>
      </c>
      <c r="K10" s="15">
        <v>76949</v>
      </c>
    </row>
    <row r="11" spans="1:11" x14ac:dyDescent="0.25">
      <c r="A11" s="13">
        <v>33</v>
      </c>
      <c r="B11" s="14" t="s">
        <v>18</v>
      </c>
      <c r="C11" s="15">
        <v>58661</v>
      </c>
      <c r="D11" s="15">
        <f t="shared" si="0"/>
        <v>61764.5</v>
      </c>
      <c r="E11" s="15">
        <f t="shared" si="1"/>
        <v>64868</v>
      </c>
      <c r="F11" s="15">
        <f t="shared" si="2"/>
        <v>67971.5</v>
      </c>
      <c r="G11" s="15">
        <f t="shared" si="3"/>
        <v>71075</v>
      </c>
      <c r="H11" s="15">
        <f t="shared" si="4"/>
        <v>74178.5</v>
      </c>
      <c r="I11" s="15">
        <f t="shared" si="5"/>
        <v>77282</v>
      </c>
      <c r="J11" s="15">
        <f t="shared" si="6"/>
        <v>80385.5</v>
      </c>
      <c r="K11" s="15">
        <v>83489</v>
      </c>
    </row>
    <row r="12" spans="1:11" x14ac:dyDescent="0.25">
      <c r="A12" s="13">
        <v>41</v>
      </c>
      <c r="B12" s="14" t="s">
        <v>19</v>
      </c>
      <c r="C12" s="15">
        <v>57595</v>
      </c>
      <c r="D12" s="15">
        <f t="shared" si="0"/>
        <v>60642.125</v>
      </c>
      <c r="E12" s="15">
        <f t="shared" si="1"/>
        <v>63689.25</v>
      </c>
      <c r="F12" s="15">
        <f t="shared" si="2"/>
        <v>66736.375</v>
      </c>
      <c r="G12" s="15">
        <f t="shared" si="3"/>
        <v>69783.5</v>
      </c>
      <c r="H12" s="15">
        <f t="shared" si="4"/>
        <v>72830.625</v>
      </c>
      <c r="I12" s="15">
        <f t="shared" si="5"/>
        <v>75877.75</v>
      </c>
      <c r="J12" s="15">
        <f t="shared" si="6"/>
        <v>78924.875</v>
      </c>
      <c r="K12" s="15">
        <v>81972</v>
      </c>
    </row>
    <row r="13" spans="1:11" x14ac:dyDescent="0.25">
      <c r="A13" s="13">
        <v>42</v>
      </c>
      <c r="B13" s="14" t="s">
        <v>20</v>
      </c>
      <c r="C13" s="15">
        <v>62490</v>
      </c>
      <c r="D13" s="15">
        <f t="shared" si="0"/>
        <v>65796.25</v>
      </c>
      <c r="E13" s="15">
        <f t="shared" si="1"/>
        <v>69102.5</v>
      </c>
      <c r="F13" s="15">
        <f t="shared" si="2"/>
        <v>72408.75</v>
      </c>
      <c r="G13" s="15">
        <f t="shared" si="3"/>
        <v>75715</v>
      </c>
      <c r="H13" s="15">
        <f t="shared" si="4"/>
        <v>79021.25</v>
      </c>
      <c r="I13" s="15">
        <f t="shared" si="5"/>
        <v>82327.5</v>
      </c>
      <c r="J13" s="15">
        <f t="shared" si="6"/>
        <v>85633.75</v>
      </c>
      <c r="K13" s="15">
        <v>88940</v>
      </c>
    </row>
    <row r="14" spans="1:11" x14ac:dyDescent="0.25">
      <c r="A14" s="13">
        <v>43</v>
      </c>
      <c r="B14" s="14" t="s">
        <v>21</v>
      </c>
      <c r="C14" s="15">
        <v>67802</v>
      </c>
      <c r="D14" s="15">
        <f t="shared" si="0"/>
        <v>71389.25</v>
      </c>
      <c r="E14" s="15">
        <f t="shared" si="1"/>
        <v>74976.5</v>
      </c>
      <c r="F14" s="15">
        <f t="shared" si="2"/>
        <v>78563.75</v>
      </c>
      <c r="G14" s="15">
        <f t="shared" si="3"/>
        <v>82151</v>
      </c>
      <c r="H14" s="15">
        <f t="shared" si="4"/>
        <v>85738.25</v>
      </c>
      <c r="I14" s="15">
        <f t="shared" si="5"/>
        <v>89325.5</v>
      </c>
      <c r="J14" s="15">
        <f t="shared" si="6"/>
        <v>92912.75</v>
      </c>
      <c r="K14" s="15">
        <v>96500</v>
      </c>
    </row>
    <row r="15" spans="1:11" x14ac:dyDescent="0.25">
      <c r="A15" s="16">
        <v>30</v>
      </c>
      <c r="B15" s="17" t="s">
        <v>22</v>
      </c>
      <c r="C15" s="18">
        <v>57522</v>
      </c>
      <c r="D15" s="18">
        <f t="shared" si="0"/>
        <v>60767.875</v>
      </c>
      <c r="E15" s="18">
        <f t="shared" si="1"/>
        <v>64013.75</v>
      </c>
      <c r="F15" s="18">
        <f t="shared" si="2"/>
        <v>67259.625</v>
      </c>
      <c r="G15" s="18">
        <f t="shared" si="3"/>
        <v>70505.5</v>
      </c>
      <c r="H15" s="18">
        <f t="shared" si="4"/>
        <v>73751.375</v>
      </c>
      <c r="I15" s="18">
        <f t="shared" si="5"/>
        <v>76997.25</v>
      </c>
      <c r="J15" s="18">
        <f t="shared" si="6"/>
        <v>80243.125</v>
      </c>
      <c r="K15" s="18">
        <v>83489</v>
      </c>
    </row>
    <row r="16" spans="1:11" x14ac:dyDescent="0.25">
      <c r="A16" s="16">
        <v>40</v>
      </c>
      <c r="B16" s="17" t="s">
        <v>23</v>
      </c>
      <c r="C16" s="18">
        <v>65287</v>
      </c>
      <c r="D16" s="18">
        <f t="shared" si="0"/>
        <v>69063.75</v>
      </c>
      <c r="E16" s="18">
        <f t="shared" si="1"/>
        <v>72840.5</v>
      </c>
      <c r="F16" s="18">
        <f t="shared" si="2"/>
        <v>76617.25</v>
      </c>
      <c r="G16" s="18">
        <f t="shared" si="3"/>
        <v>80394</v>
      </c>
      <c r="H16" s="18">
        <f t="shared" si="4"/>
        <v>84170.75</v>
      </c>
      <c r="I16" s="18">
        <f t="shared" si="5"/>
        <v>87947.5</v>
      </c>
      <c r="J16" s="18">
        <f t="shared" si="6"/>
        <v>91724.25</v>
      </c>
      <c r="K16" s="18">
        <v>95501</v>
      </c>
    </row>
    <row r="17" spans="1:11" x14ac:dyDescent="0.25">
      <c r="A17" s="35">
        <v>51</v>
      </c>
      <c r="B17" s="36" t="s">
        <v>24</v>
      </c>
      <c r="C17" s="37">
        <v>80029</v>
      </c>
      <c r="D17" s="37">
        <f t="shared" si="0"/>
        <v>84263.25</v>
      </c>
      <c r="E17" s="37">
        <f t="shared" si="1"/>
        <v>88497.5</v>
      </c>
      <c r="F17" s="37">
        <f t="shared" si="2"/>
        <v>92731.75</v>
      </c>
      <c r="G17" s="37">
        <f t="shared" si="3"/>
        <v>96966</v>
      </c>
      <c r="H17" s="37">
        <f t="shared" si="4"/>
        <v>101200.25</v>
      </c>
      <c r="I17" s="37">
        <f t="shared" si="5"/>
        <v>105434.5</v>
      </c>
      <c r="J17" s="37">
        <f t="shared" si="6"/>
        <v>109668.75</v>
      </c>
      <c r="K17" s="37">
        <v>113903</v>
      </c>
    </row>
    <row r="18" spans="1:11" x14ac:dyDescent="0.25">
      <c r="A18" s="35">
        <v>52</v>
      </c>
      <c r="B18" s="36" t="s">
        <v>25</v>
      </c>
      <c r="C18" s="37">
        <v>90833</v>
      </c>
      <c r="D18" s="37">
        <f t="shared" si="0"/>
        <v>95638.875</v>
      </c>
      <c r="E18" s="37">
        <f t="shared" si="1"/>
        <v>100444.75</v>
      </c>
      <c r="F18" s="37">
        <f t="shared" si="2"/>
        <v>105250.625</v>
      </c>
      <c r="G18" s="37">
        <f t="shared" si="3"/>
        <v>110056.5</v>
      </c>
      <c r="H18" s="37">
        <f t="shared" si="4"/>
        <v>114862.375</v>
      </c>
      <c r="I18" s="37">
        <f t="shared" si="5"/>
        <v>119668.25</v>
      </c>
      <c r="J18" s="37">
        <f t="shared" si="6"/>
        <v>124474.125</v>
      </c>
      <c r="K18" s="37">
        <v>129280</v>
      </c>
    </row>
    <row r="19" spans="1:11" x14ac:dyDescent="0.25">
      <c r="A19" s="35">
        <v>53</v>
      </c>
      <c r="B19" s="36" t="s">
        <v>26</v>
      </c>
      <c r="C19" s="37">
        <v>103096</v>
      </c>
      <c r="D19" s="37">
        <f t="shared" si="0"/>
        <v>108550.5</v>
      </c>
      <c r="E19" s="37">
        <f t="shared" si="1"/>
        <v>114005</v>
      </c>
      <c r="F19" s="37">
        <f t="shared" si="2"/>
        <v>119459.5</v>
      </c>
      <c r="G19" s="37">
        <f t="shared" si="3"/>
        <v>124914</v>
      </c>
      <c r="H19" s="37">
        <f t="shared" si="4"/>
        <v>130368.5</v>
      </c>
      <c r="I19" s="37">
        <f t="shared" si="5"/>
        <v>135823</v>
      </c>
      <c r="J19" s="37">
        <f t="shared" si="6"/>
        <v>141277.5</v>
      </c>
      <c r="K19" s="37">
        <v>146732</v>
      </c>
    </row>
    <row r="20" spans="1:11" x14ac:dyDescent="0.25">
      <c r="A20" s="35">
        <v>60</v>
      </c>
      <c r="B20" s="36" t="s">
        <v>27</v>
      </c>
      <c r="C20" s="37">
        <v>113113</v>
      </c>
      <c r="D20" s="37">
        <f t="shared" si="0"/>
        <v>122981.5</v>
      </c>
      <c r="E20" s="37">
        <f t="shared" si="1"/>
        <v>132850</v>
      </c>
      <c r="F20" s="37">
        <f t="shared" si="2"/>
        <v>142718.5</v>
      </c>
      <c r="G20" s="37">
        <f t="shared" si="3"/>
        <v>152587</v>
      </c>
      <c r="H20" s="37">
        <f t="shared" si="4"/>
        <v>162455.5</v>
      </c>
      <c r="I20" s="37">
        <f t="shared" si="5"/>
        <v>172324</v>
      </c>
      <c r="J20" s="37">
        <f t="shared" si="6"/>
        <v>182192.5</v>
      </c>
      <c r="K20" s="37">
        <v>192061</v>
      </c>
    </row>
    <row r="21" spans="1:11" x14ac:dyDescent="0.25">
      <c r="A21" s="35">
        <v>61</v>
      </c>
      <c r="B21" s="36" t="s">
        <v>27</v>
      </c>
      <c r="C21" s="37">
        <v>121031</v>
      </c>
      <c r="D21" s="37">
        <f t="shared" si="0"/>
        <v>131590.25</v>
      </c>
      <c r="E21" s="37">
        <f t="shared" si="1"/>
        <v>142149.5</v>
      </c>
      <c r="F21" s="37">
        <f t="shared" si="2"/>
        <v>152708.75</v>
      </c>
      <c r="G21" s="37">
        <f t="shared" si="3"/>
        <v>163268</v>
      </c>
      <c r="H21" s="37">
        <f t="shared" si="4"/>
        <v>173827.25</v>
      </c>
      <c r="I21" s="37">
        <f t="shared" si="5"/>
        <v>184386.5</v>
      </c>
      <c r="J21" s="37">
        <f t="shared" si="6"/>
        <v>194945.75</v>
      </c>
      <c r="K21" s="37">
        <v>205505</v>
      </c>
    </row>
    <row r="22" spans="1:11" x14ac:dyDescent="0.25">
      <c r="A22" s="16">
        <v>71</v>
      </c>
      <c r="B22" s="17" t="s">
        <v>28</v>
      </c>
      <c r="C22" s="18">
        <v>127277</v>
      </c>
      <c r="D22" s="18">
        <f t="shared" si="0"/>
        <v>138381.375</v>
      </c>
      <c r="E22" s="18">
        <f t="shared" si="1"/>
        <v>149485.75</v>
      </c>
      <c r="F22" s="18">
        <f t="shared" si="2"/>
        <v>160590.125</v>
      </c>
      <c r="G22" s="18">
        <f t="shared" si="3"/>
        <v>171694.5</v>
      </c>
      <c r="H22" s="18">
        <f t="shared" si="4"/>
        <v>182798.875</v>
      </c>
      <c r="I22" s="18">
        <f t="shared" si="5"/>
        <v>193903.25</v>
      </c>
      <c r="J22" s="18">
        <f t="shared" si="6"/>
        <v>205007.625</v>
      </c>
      <c r="K22" s="18">
        <v>216112</v>
      </c>
    </row>
    <row r="23" spans="1:11" x14ac:dyDescent="0.25">
      <c r="A23" s="16">
        <v>72</v>
      </c>
      <c r="B23" s="17" t="s">
        <v>28</v>
      </c>
      <c r="C23" s="18">
        <v>136186</v>
      </c>
      <c r="D23" s="18">
        <f t="shared" si="0"/>
        <v>148067.75</v>
      </c>
      <c r="E23" s="18">
        <f t="shared" si="1"/>
        <v>159949.5</v>
      </c>
      <c r="F23" s="18">
        <f t="shared" si="2"/>
        <v>171831.25</v>
      </c>
      <c r="G23" s="18">
        <f t="shared" si="3"/>
        <v>183713</v>
      </c>
      <c r="H23" s="18">
        <f t="shared" si="4"/>
        <v>195594.75</v>
      </c>
      <c r="I23" s="18">
        <f t="shared" si="5"/>
        <v>207476.5</v>
      </c>
      <c r="J23" s="18">
        <f t="shared" si="6"/>
        <v>219358.25</v>
      </c>
      <c r="K23" s="18">
        <v>231240</v>
      </c>
    </row>
    <row r="24" spans="1:11" x14ac:dyDescent="0.25">
      <c r="A24" s="16">
        <v>81</v>
      </c>
      <c r="B24" s="17" t="s">
        <v>29</v>
      </c>
      <c r="C24" s="18">
        <v>148494</v>
      </c>
      <c r="D24" s="18">
        <f t="shared" si="0"/>
        <v>157194.875</v>
      </c>
      <c r="E24" s="18">
        <f t="shared" si="1"/>
        <v>165895.75</v>
      </c>
      <c r="F24" s="18">
        <f t="shared" si="2"/>
        <v>174596.625</v>
      </c>
      <c r="G24" s="18">
        <f t="shared" si="3"/>
        <v>183297.5</v>
      </c>
      <c r="H24" s="18">
        <f t="shared" si="4"/>
        <v>191998.375</v>
      </c>
      <c r="I24" s="18">
        <f t="shared" si="5"/>
        <v>200699.25</v>
      </c>
      <c r="J24" s="18">
        <f t="shared" si="6"/>
        <v>209400.125</v>
      </c>
      <c r="K24" s="18">
        <v>218101</v>
      </c>
    </row>
    <row r="25" spans="1:11" x14ac:dyDescent="0.25">
      <c r="A25" s="16">
        <v>82</v>
      </c>
      <c r="B25" s="17" t="s">
        <v>29</v>
      </c>
      <c r="C25" s="18">
        <v>171697</v>
      </c>
      <c r="D25" s="18">
        <f t="shared" si="0"/>
        <v>178947.625</v>
      </c>
      <c r="E25" s="18">
        <f t="shared" si="1"/>
        <v>186198.25</v>
      </c>
      <c r="F25" s="18">
        <f t="shared" si="2"/>
        <v>193448.875</v>
      </c>
      <c r="G25" s="18">
        <f t="shared" si="3"/>
        <v>200699.5</v>
      </c>
      <c r="H25" s="18">
        <f t="shared" si="4"/>
        <v>207950.125</v>
      </c>
      <c r="I25" s="18">
        <f t="shared" si="5"/>
        <v>215200.75</v>
      </c>
      <c r="J25" s="18">
        <f t="shared" si="6"/>
        <v>222451.375</v>
      </c>
      <c r="K25" s="18">
        <v>229702</v>
      </c>
    </row>
    <row r="26" spans="1:11" x14ac:dyDescent="0.25">
      <c r="A26" s="19">
        <v>90</v>
      </c>
      <c r="B26" s="20" t="s">
        <v>29</v>
      </c>
      <c r="C26" s="21">
        <v>187078</v>
      </c>
      <c r="D26" s="21">
        <f t="shared" si="0"/>
        <v>196130.75</v>
      </c>
      <c r="E26" s="21">
        <f t="shared" si="1"/>
        <v>205183.5</v>
      </c>
      <c r="F26" s="21">
        <f t="shared" si="2"/>
        <v>214236.25</v>
      </c>
      <c r="G26" s="21">
        <f t="shared" si="3"/>
        <v>223289</v>
      </c>
      <c r="H26" s="21">
        <f t="shared" si="4"/>
        <v>232341.75</v>
      </c>
      <c r="I26" s="21">
        <f t="shared" si="5"/>
        <v>241394.5</v>
      </c>
      <c r="J26" s="21">
        <f t="shared" si="6"/>
        <v>250447.25</v>
      </c>
      <c r="K26" s="21">
        <v>259500</v>
      </c>
    </row>
  </sheetData>
  <sheetProtection sheet="1" objects="1" scenarios="1"/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55"/>
  <sheetViews>
    <sheetView tabSelected="1" workbookViewId="0">
      <selection activeCell="A30" sqref="A30"/>
    </sheetView>
  </sheetViews>
  <sheetFormatPr defaultColWidth="9.109375" defaultRowHeight="13.8" x14ac:dyDescent="0.25"/>
  <cols>
    <col min="1" max="1" width="10.6640625" style="2" customWidth="1"/>
    <col min="2" max="2" width="9.6640625" style="2" bestFit="1" customWidth="1"/>
    <col min="3" max="3" width="11.44140625" style="2" customWidth="1" collapsed="1"/>
    <col min="4" max="11" width="11.44140625" style="2" customWidth="1"/>
    <col min="12" max="13" width="9.109375" style="2"/>
    <col min="14" max="14" width="59" style="32" customWidth="1"/>
    <col min="15" max="17" width="11.44140625" style="2" customWidth="1"/>
    <col min="18" max="16384" width="9.109375" style="2"/>
  </cols>
  <sheetData>
    <row r="1" spans="1:17" ht="18" thickBot="1" x14ac:dyDescent="0.35">
      <c r="A1" s="3" t="s">
        <v>30</v>
      </c>
      <c r="N1" s="26" t="s">
        <v>31</v>
      </c>
      <c r="O1" s="4" t="s">
        <v>32</v>
      </c>
      <c r="P1" s="4" t="s">
        <v>33</v>
      </c>
      <c r="Q1" s="4" t="s">
        <v>34</v>
      </c>
    </row>
    <row r="2" spans="1:17" x14ac:dyDescent="0.25">
      <c r="N2" s="27" t="s">
        <v>35</v>
      </c>
      <c r="O2" s="25">
        <v>7.3499999999999954E-2</v>
      </c>
      <c r="P2" s="25">
        <v>6.4500000000000002E-2</v>
      </c>
      <c r="Q2" s="25">
        <f>O2-P2</f>
        <v>8.9999999999999525E-3</v>
      </c>
    </row>
    <row r="3" spans="1:17" ht="17.399999999999999" x14ac:dyDescent="0.3">
      <c r="A3" s="39" t="s">
        <v>36</v>
      </c>
      <c r="B3" s="40"/>
      <c r="C3" s="5">
        <v>0.2427</v>
      </c>
      <c r="N3" s="28" t="s">
        <v>37</v>
      </c>
      <c r="O3" s="6">
        <v>0.12150000000000001</v>
      </c>
      <c r="P3" s="6">
        <v>0.1138</v>
      </c>
      <c r="Q3" s="6">
        <f t="shared" ref="Q3:Q55" si="0">O3-P3</f>
        <v>7.7000000000000124E-3</v>
      </c>
    </row>
    <row r="4" spans="1:17" x14ac:dyDescent="0.25">
      <c r="N4" s="28" t="s">
        <v>38</v>
      </c>
      <c r="O4" s="6">
        <v>7.9000000000000015E-2</v>
      </c>
      <c r="P4" s="6">
        <v>7.3999999999999996E-2</v>
      </c>
      <c r="Q4" s="6">
        <f t="shared" si="0"/>
        <v>5.0000000000000183E-3</v>
      </c>
    </row>
    <row r="5" spans="1:17" x14ac:dyDescent="0.25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N5" s="29" t="s">
        <v>39</v>
      </c>
      <c r="O5" s="9">
        <v>0.10379999999999999</v>
      </c>
      <c r="P5" s="9">
        <v>9.9900000000000003E-2</v>
      </c>
      <c r="Q5" s="9">
        <f t="shared" si="0"/>
        <v>3.8999999999999868E-3</v>
      </c>
    </row>
    <row r="6" spans="1:17" x14ac:dyDescent="0.25">
      <c r="A6" s="10">
        <v>10</v>
      </c>
      <c r="B6" s="11" t="s">
        <v>13</v>
      </c>
      <c r="C6" s="12">
        <f>'Base Range (0%)'!C6*(1+'Ranges With Locality Pay'!$C$3)</f>
        <v>29178.595999999998</v>
      </c>
      <c r="D6" s="12">
        <f>(($E6-$C6)/2)+$C6</f>
        <v>31081.791049999996</v>
      </c>
      <c r="E6" s="12">
        <f>(($G6-$C6)/2)+$C6</f>
        <v>32984.986099999995</v>
      </c>
      <c r="F6" s="12">
        <f>(($G6-$E6)/2)+$E6</f>
        <v>34888.181149999997</v>
      </c>
      <c r="G6" s="12">
        <f>(($K6-$C6)/2)+$C6</f>
        <v>36791.376199999999</v>
      </c>
      <c r="H6" s="12">
        <f>(($K6-$C6)/2)+$C6</f>
        <v>36791.376199999999</v>
      </c>
      <c r="I6" s="12">
        <f>(($K6-$G6)/2)+$G6</f>
        <v>40597.766300000003</v>
      </c>
      <c r="J6" s="12">
        <f>(($K6-$I6)/2)+$I6</f>
        <v>42500.961349999998</v>
      </c>
      <c r="K6" s="12">
        <f>MIN('Base Range (0%)'!K6*(1+'Ranges With Locality Pay'!$C$3),255000)</f>
        <v>44404.1564</v>
      </c>
      <c r="N6" s="30" t="s">
        <v>40</v>
      </c>
      <c r="O6" s="6">
        <v>0.12180000000000001</v>
      </c>
      <c r="P6" s="6">
        <v>0.11499999999999999</v>
      </c>
      <c r="Q6" s="6">
        <f t="shared" si="0"/>
        <v>6.8000000000000144E-3</v>
      </c>
    </row>
    <row r="7" spans="1:17" x14ac:dyDescent="0.25">
      <c r="A7" s="13">
        <v>21</v>
      </c>
      <c r="B7" s="14" t="s">
        <v>14</v>
      </c>
      <c r="C7" s="15">
        <f>'Base Range (0%)'!C7*(1+'Ranges With Locality Pay'!$C$3)</f>
        <v>35318.776699999995</v>
      </c>
      <c r="D7" s="15">
        <f t="shared" ref="D7:D26" si="1">(($E7-$C7)/2)+$C7</f>
        <v>36858.171324999988</v>
      </c>
      <c r="E7" s="15">
        <f t="shared" ref="E7:E26" si="2">(($G7-$C7)/2)+$C7</f>
        <v>38397.565949999989</v>
      </c>
      <c r="F7" s="15">
        <f t="shared" ref="F7:F26" si="3">(($G7-$E7)/2)+$E7</f>
        <v>39936.96057499999</v>
      </c>
      <c r="G7" s="15">
        <f t="shared" ref="G7:H26" si="4">(($K7-$C7)/2)+$C7</f>
        <v>41476.355199999991</v>
      </c>
      <c r="H7" s="15">
        <f t="shared" si="4"/>
        <v>41476.355199999991</v>
      </c>
      <c r="I7" s="15">
        <f t="shared" ref="I7:I26" si="5">(($K7-$G7)/2)+$G7</f>
        <v>44555.144449999993</v>
      </c>
      <c r="J7" s="15">
        <f t="shared" ref="J7:J26" si="6">(($K7-$I7)/2)+$I7</f>
        <v>46094.539074999993</v>
      </c>
      <c r="K7" s="15">
        <f>MIN('Base Range (0%)'!K7*(1+'Ranges With Locality Pay'!$C$3),255000)</f>
        <v>47633.933699999994</v>
      </c>
      <c r="N7" s="29" t="s">
        <v>41</v>
      </c>
      <c r="O7" s="6">
        <v>8.1200000000000008E-2</v>
      </c>
      <c r="P7" s="6">
        <v>7.5200000000000003E-2</v>
      </c>
      <c r="Q7" s="6">
        <f t="shared" si="0"/>
        <v>6.0000000000000053E-3</v>
      </c>
    </row>
    <row r="8" spans="1:17" x14ac:dyDescent="0.25">
      <c r="A8" s="13">
        <v>22</v>
      </c>
      <c r="B8" s="14" t="s">
        <v>15</v>
      </c>
      <c r="C8" s="15">
        <f>'Base Range (0%)'!C8*(1+'Ranges With Locality Pay'!$C$3)</f>
        <v>38752.356799999994</v>
      </c>
      <c r="D8" s="15">
        <f t="shared" si="1"/>
        <v>41044.672287499998</v>
      </c>
      <c r="E8" s="15">
        <f t="shared" si="2"/>
        <v>43336.987774999994</v>
      </c>
      <c r="F8" s="15">
        <f t="shared" si="3"/>
        <v>45629.303262499991</v>
      </c>
      <c r="G8" s="15">
        <f t="shared" si="4"/>
        <v>47921.618749999994</v>
      </c>
      <c r="H8" s="15">
        <f t="shared" si="4"/>
        <v>47921.618749999994</v>
      </c>
      <c r="I8" s="15">
        <f t="shared" si="5"/>
        <v>52506.249724999994</v>
      </c>
      <c r="J8" s="15">
        <f t="shared" si="6"/>
        <v>54798.565212499991</v>
      </c>
      <c r="K8" s="15">
        <f>MIN('Base Range (0%)'!K8*(1+'Ranges With Locality Pay'!$C$3),255000)</f>
        <v>57090.880699999994</v>
      </c>
      <c r="N8" s="29" t="s">
        <v>42</v>
      </c>
      <c r="O8" s="9">
        <v>0.26569999999999999</v>
      </c>
      <c r="P8" s="9">
        <v>0.25609999999999999</v>
      </c>
      <c r="Q8" s="9">
        <f t="shared" si="0"/>
        <v>9.5999999999999974E-3</v>
      </c>
    </row>
    <row r="9" spans="1:17" x14ac:dyDescent="0.25">
      <c r="A9" s="13">
        <v>31</v>
      </c>
      <c r="B9" s="14" t="s">
        <v>16</v>
      </c>
      <c r="C9" s="15">
        <f>'Base Range (0%)'!C9*(1+'Ranges With Locality Pay'!$C$3)</f>
        <v>61922.498299999999</v>
      </c>
      <c r="D9" s="15">
        <f t="shared" si="1"/>
        <v>65198.721512499993</v>
      </c>
      <c r="E9" s="15">
        <f t="shared" si="2"/>
        <v>68474.944724999994</v>
      </c>
      <c r="F9" s="15">
        <f t="shared" si="3"/>
        <v>71751.167937499995</v>
      </c>
      <c r="G9" s="15">
        <f t="shared" si="4"/>
        <v>75027.391149999996</v>
      </c>
      <c r="H9" s="15">
        <f t="shared" si="4"/>
        <v>75027.391149999996</v>
      </c>
      <c r="I9" s="15">
        <f t="shared" si="5"/>
        <v>81579.837574999998</v>
      </c>
      <c r="J9" s="15">
        <f t="shared" si="6"/>
        <v>84856.060787499999</v>
      </c>
      <c r="K9" s="15">
        <f>MIN('Base Range (0%)'!K9*(1+'Ranges With Locality Pay'!$C$3),255000)</f>
        <v>88132.284</v>
      </c>
      <c r="N9" s="28" t="s">
        <v>43</v>
      </c>
      <c r="O9" s="9">
        <v>0.10059999999999998</v>
      </c>
      <c r="P9" s="9">
        <v>9.4899999999999998E-2</v>
      </c>
      <c r="Q9" s="9">
        <f t="shared" si="0"/>
        <v>5.6999999999999829E-3</v>
      </c>
    </row>
    <row r="10" spans="1:17" x14ac:dyDescent="0.25">
      <c r="A10" s="13">
        <v>32</v>
      </c>
      <c r="B10" s="14" t="s">
        <v>17</v>
      </c>
      <c r="C10" s="15">
        <f>'Base Range (0%)'!C10*(1+'Ranges With Locality Pay'!$C$3)</f>
        <v>67186.575499999992</v>
      </c>
      <c r="D10" s="15">
        <f t="shared" si="1"/>
        <v>70741.318849999981</v>
      </c>
      <c r="E10" s="15">
        <f t="shared" si="2"/>
        <v>74296.062199999986</v>
      </c>
      <c r="F10" s="15">
        <f t="shared" si="3"/>
        <v>77850.80554999999</v>
      </c>
      <c r="G10" s="15">
        <f t="shared" si="4"/>
        <v>81405.548899999994</v>
      </c>
      <c r="H10" s="15">
        <f t="shared" si="4"/>
        <v>81405.548899999994</v>
      </c>
      <c r="I10" s="15">
        <f t="shared" si="5"/>
        <v>88515.035600000003</v>
      </c>
      <c r="J10" s="15">
        <f t="shared" si="6"/>
        <v>92069.778950000007</v>
      </c>
      <c r="K10" s="15">
        <f>MIN('Base Range (0%)'!K10*(1+'Ranges With Locality Pay'!$C$3),255000)</f>
        <v>95624.522299999997</v>
      </c>
      <c r="N10" s="28" t="s">
        <v>44</v>
      </c>
      <c r="O10" s="6">
        <v>0.11980000000000002</v>
      </c>
      <c r="P10" s="6">
        <v>0.1129</v>
      </c>
      <c r="Q10" s="6">
        <f t="shared" si="0"/>
        <v>6.9000000000000172E-3</v>
      </c>
    </row>
    <row r="11" spans="1:17" x14ac:dyDescent="0.25">
      <c r="A11" s="13">
        <v>33</v>
      </c>
      <c r="B11" s="14" t="s">
        <v>18</v>
      </c>
      <c r="C11" s="15">
        <f>'Base Range (0%)'!C11*(1+'Ranges With Locality Pay'!$C$3)</f>
        <v>72898.024699999994</v>
      </c>
      <c r="D11" s="15">
        <f t="shared" si="1"/>
        <v>76754.744149999984</v>
      </c>
      <c r="E11" s="15">
        <f t="shared" si="2"/>
        <v>80611.463599999988</v>
      </c>
      <c r="F11" s="15">
        <f t="shared" si="3"/>
        <v>84468.183049999992</v>
      </c>
      <c r="G11" s="15">
        <f t="shared" si="4"/>
        <v>88324.902499999997</v>
      </c>
      <c r="H11" s="15">
        <f t="shared" si="4"/>
        <v>88324.902499999997</v>
      </c>
      <c r="I11" s="15">
        <f t="shared" si="5"/>
        <v>96038.341400000005</v>
      </c>
      <c r="J11" s="15">
        <f t="shared" si="6"/>
        <v>99895.060850000009</v>
      </c>
      <c r="K11" s="15">
        <f>MIN('Base Range (0%)'!K11*(1+'Ranges With Locality Pay'!$C$3),255000)</f>
        <v>103751.7803</v>
      </c>
      <c r="N11" s="29" t="s">
        <v>45</v>
      </c>
      <c r="O11" s="9">
        <v>0.10939999999999998</v>
      </c>
      <c r="P11" s="9">
        <v>0.1037</v>
      </c>
      <c r="Q11" s="9">
        <f t="shared" si="0"/>
        <v>5.6999999999999829E-3</v>
      </c>
    </row>
    <row r="12" spans="1:17" x14ac:dyDescent="0.25">
      <c r="A12" s="13">
        <v>41</v>
      </c>
      <c r="B12" s="14" t="s">
        <v>19</v>
      </c>
      <c r="C12" s="15">
        <f>'Base Range (0%)'!C12*(1+'Ranges With Locality Pay'!$C$3)</f>
        <v>71573.306499999992</v>
      </c>
      <c r="D12" s="15">
        <f t="shared" si="1"/>
        <v>75359.968737499992</v>
      </c>
      <c r="E12" s="15">
        <f t="shared" si="2"/>
        <v>79146.630974999993</v>
      </c>
      <c r="F12" s="15">
        <f t="shared" si="3"/>
        <v>82933.293212499993</v>
      </c>
      <c r="G12" s="15">
        <f t="shared" si="4"/>
        <v>86719.955449999994</v>
      </c>
      <c r="H12" s="15">
        <f t="shared" si="4"/>
        <v>86719.955449999994</v>
      </c>
      <c r="I12" s="15">
        <f t="shared" si="5"/>
        <v>94293.279924999995</v>
      </c>
      <c r="J12" s="15">
        <f t="shared" si="6"/>
        <v>98079.942162499996</v>
      </c>
      <c r="K12" s="15">
        <f>MIN('Base Range (0%)'!K12*(1+'Ranges With Locality Pay'!$C$3),255000)</f>
        <v>101866.6044</v>
      </c>
      <c r="N12" s="29" t="s">
        <v>46</v>
      </c>
      <c r="O12" s="9">
        <v>0.16319999999999998</v>
      </c>
      <c r="P12" s="9">
        <v>0.15710000000000002</v>
      </c>
      <c r="Q12" s="9">
        <f t="shared" si="0"/>
        <v>6.0999999999999666E-3</v>
      </c>
    </row>
    <row r="13" spans="1:17" x14ac:dyDescent="0.25">
      <c r="A13" s="13">
        <v>42</v>
      </c>
      <c r="B13" s="14" t="s">
        <v>20</v>
      </c>
      <c r="C13" s="15">
        <f>'Base Range (0%)'!C13*(1+'Ranges With Locality Pay'!$C$3)</f>
        <v>77656.322999999989</v>
      </c>
      <c r="D13" s="15">
        <f t="shared" si="1"/>
        <v>81764.99987499998</v>
      </c>
      <c r="E13" s="15">
        <f t="shared" si="2"/>
        <v>85873.676749999984</v>
      </c>
      <c r="F13" s="15">
        <f t="shared" si="3"/>
        <v>89982.353624999989</v>
      </c>
      <c r="G13" s="15">
        <f t="shared" si="4"/>
        <v>94091.030499999993</v>
      </c>
      <c r="H13" s="15">
        <f t="shared" si="4"/>
        <v>94091.030499999993</v>
      </c>
      <c r="I13" s="15">
        <f t="shared" si="5"/>
        <v>102308.38425</v>
      </c>
      <c r="J13" s="15">
        <f t="shared" si="6"/>
        <v>106417.06112500001</v>
      </c>
      <c r="K13" s="15">
        <f>MIN('Base Range (0%)'!K13*(1+'Ranges With Locality Pay'!$C$3),255000)</f>
        <v>110525.738</v>
      </c>
      <c r="N13" s="29" t="s">
        <v>47</v>
      </c>
      <c r="O13" s="9">
        <v>7.0299999999999987E-2</v>
      </c>
      <c r="P13" s="9">
        <v>6.6199999999999995E-2</v>
      </c>
      <c r="Q13" s="9">
        <f t="shared" si="0"/>
        <v>4.0999999999999925E-3</v>
      </c>
    </row>
    <row r="14" spans="1:17" x14ac:dyDescent="0.25">
      <c r="A14" s="13">
        <v>43</v>
      </c>
      <c r="B14" s="14" t="s">
        <v>21</v>
      </c>
      <c r="C14" s="15">
        <f>'Base Range (0%)'!C14*(1+'Ranges With Locality Pay'!$C$3)</f>
        <v>84257.545399999988</v>
      </c>
      <c r="D14" s="15">
        <f t="shared" si="1"/>
        <v>88715.420974999986</v>
      </c>
      <c r="E14" s="15">
        <f t="shared" si="2"/>
        <v>93173.296549999999</v>
      </c>
      <c r="F14" s="15">
        <f t="shared" si="3"/>
        <v>97631.172124999997</v>
      </c>
      <c r="G14" s="15">
        <f t="shared" si="4"/>
        <v>102089.0477</v>
      </c>
      <c r="H14" s="15">
        <f t="shared" si="4"/>
        <v>102089.0477</v>
      </c>
      <c r="I14" s="15">
        <f t="shared" si="5"/>
        <v>111004.79884999999</v>
      </c>
      <c r="J14" s="15">
        <f t="shared" si="6"/>
        <v>115462.67442499999</v>
      </c>
      <c r="K14" s="15">
        <f>MIN('Base Range (0%)'!K14*(1+'Ranges With Locality Pay'!$C$3),255000)</f>
        <v>119920.54999999999</v>
      </c>
      <c r="N14" s="29" t="s">
        <v>48</v>
      </c>
      <c r="O14" s="9">
        <v>7.6300000000000021E-2</v>
      </c>
      <c r="P14" s="9">
        <v>7.1900000000000006E-2</v>
      </c>
      <c r="Q14" s="9">
        <f t="shared" si="0"/>
        <v>4.400000000000015E-3</v>
      </c>
    </row>
    <row r="15" spans="1:17" x14ac:dyDescent="0.25">
      <c r="A15" s="35">
        <v>30</v>
      </c>
      <c r="B15" s="36" t="s">
        <v>22</v>
      </c>
      <c r="C15" s="37">
        <f>'Base Range (0%)'!C15*(1+'Ranges With Locality Pay'!$C$3)</f>
        <v>71482.589399999997</v>
      </c>
      <c r="D15" s="37">
        <f t="shared" si="1"/>
        <v>75516.238262500003</v>
      </c>
      <c r="E15" s="37">
        <f t="shared" si="2"/>
        <v>79549.887124999994</v>
      </c>
      <c r="F15" s="37">
        <f t="shared" si="3"/>
        <v>83583.535987499985</v>
      </c>
      <c r="G15" s="37">
        <f t="shared" si="4"/>
        <v>87617.184849999991</v>
      </c>
      <c r="H15" s="37">
        <f t="shared" si="4"/>
        <v>87617.184849999991</v>
      </c>
      <c r="I15" s="37">
        <f t="shared" si="5"/>
        <v>95684.482575000002</v>
      </c>
      <c r="J15" s="37">
        <f t="shared" si="6"/>
        <v>99718.131437500007</v>
      </c>
      <c r="K15" s="37">
        <f>MIN('Base Range (0%)'!K15*(1+'Ranges With Locality Pay'!$C$3),255000)</f>
        <v>103751.7803</v>
      </c>
      <c r="N15" s="29" t="s">
        <v>49</v>
      </c>
      <c r="O15" s="6">
        <v>0.10289999999999999</v>
      </c>
      <c r="P15" s="6">
        <v>9.6000000000000002E-2</v>
      </c>
      <c r="Q15" s="6">
        <f t="shared" si="0"/>
        <v>6.8999999999999895E-3</v>
      </c>
    </row>
    <row r="16" spans="1:17" x14ac:dyDescent="0.25">
      <c r="A16" s="35">
        <v>40</v>
      </c>
      <c r="B16" s="36" t="s">
        <v>23</v>
      </c>
      <c r="C16" s="37">
        <f>'Base Range (0%)'!C16*(1+'Ranges With Locality Pay'!$C$3)</f>
        <v>81132.154899999994</v>
      </c>
      <c r="D16" s="37">
        <f t="shared" si="1"/>
        <v>85825.522124999989</v>
      </c>
      <c r="E16" s="37">
        <f t="shared" si="2"/>
        <v>90518.889349999998</v>
      </c>
      <c r="F16" s="37">
        <f t="shared" si="3"/>
        <v>95212.256575000007</v>
      </c>
      <c r="G16" s="37">
        <f t="shared" si="4"/>
        <v>99905.623800000001</v>
      </c>
      <c r="H16" s="37">
        <f t="shared" si="4"/>
        <v>99905.623800000001</v>
      </c>
      <c r="I16" s="37">
        <f t="shared" si="5"/>
        <v>109292.35824999999</v>
      </c>
      <c r="J16" s="37">
        <f t="shared" si="6"/>
        <v>113985.72547499998</v>
      </c>
      <c r="K16" s="37">
        <f>MIN('Base Range (0%)'!K16*(1+'Ranges With Locality Pay'!$C$3),255000)</f>
        <v>118679.09269999999</v>
      </c>
      <c r="N16" s="29" t="s">
        <v>50</v>
      </c>
      <c r="O16" s="9">
        <v>0.1048</v>
      </c>
      <c r="P16" s="9">
        <v>9.9000000000000005E-2</v>
      </c>
      <c r="Q16" s="9">
        <f t="shared" si="0"/>
        <v>5.7999999999999996E-3</v>
      </c>
    </row>
    <row r="17" spans="1:17" x14ac:dyDescent="0.25">
      <c r="A17" s="35">
        <v>51</v>
      </c>
      <c r="B17" s="36" t="s">
        <v>24</v>
      </c>
      <c r="C17" s="37">
        <f>'Base Range (0%)'!C17*(1+'Ranges With Locality Pay'!$C$3)</f>
        <v>99452.0383</v>
      </c>
      <c r="D17" s="37">
        <f t="shared" si="1"/>
        <v>104713.940775</v>
      </c>
      <c r="E17" s="37">
        <f t="shared" si="2"/>
        <v>109975.84325000001</v>
      </c>
      <c r="F17" s="37">
        <f t="shared" si="3"/>
        <v>115237.745725</v>
      </c>
      <c r="G17" s="37">
        <f t="shared" si="4"/>
        <v>120499.6482</v>
      </c>
      <c r="H17" s="37">
        <f t="shared" si="4"/>
        <v>120499.6482</v>
      </c>
      <c r="I17" s="37">
        <f t="shared" si="5"/>
        <v>131023.45314999999</v>
      </c>
      <c r="J17" s="37">
        <f t="shared" si="6"/>
        <v>136285.35562499997</v>
      </c>
      <c r="K17" s="37">
        <f>MIN('Base Range (0%)'!K17*(1+'Ranges With Locality Pay'!$C$3),255000)</f>
        <v>141547.25809999998</v>
      </c>
      <c r="N17" s="29" t="s">
        <v>51</v>
      </c>
      <c r="O17" s="6">
        <v>8.4300000000000028E-2</v>
      </c>
      <c r="P17" s="6">
        <v>8.1500000000000003E-2</v>
      </c>
      <c r="Q17" s="6">
        <f t="shared" si="0"/>
        <v>2.8000000000000247E-3</v>
      </c>
    </row>
    <row r="18" spans="1:17" x14ac:dyDescent="0.25">
      <c r="A18" s="35">
        <v>52</v>
      </c>
      <c r="B18" s="36" t="s">
        <v>25</v>
      </c>
      <c r="C18" s="37">
        <f>'Base Range (0%)'!C18*(1+'Ranges With Locality Pay'!$C$3)</f>
        <v>112878.1691</v>
      </c>
      <c r="D18" s="37">
        <f t="shared" si="1"/>
        <v>118850.4299625</v>
      </c>
      <c r="E18" s="37">
        <f t="shared" si="2"/>
        <v>124822.690825</v>
      </c>
      <c r="F18" s="37">
        <f t="shared" si="3"/>
        <v>130794.9516875</v>
      </c>
      <c r="G18" s="37">
        <f t="shared" si="4"/>
        <v>136767.21255</v>
      </c>
      <c r="H18" s="37">
        <f t="shared" si="4"/>
        <v>136767.21255</v>
      </c>
      <c r="I18" s="37">
        <f t="shared" si="5"/>
        <v>148711.734275</v>
      </c>
      <c r="J18" s="37">
        <f t="shared" si="6"/>
        <v>154683.99513749999</v>
      </c>
      <c r="K18" s="37">
        <f>MIN('Base Range (0%)'!K18*(1+'Ranges With Locality Pay'!$C$3),255000)</f>
        <v>160656.25599999999</v>
      </c>
      <c r="N18" s="29" t="s">
        <v>52</v>
      </c>
      <c r="O18" s="9">
        <v>0.15790000000000001</v>
      </c>
      <c r="P18" s="9">
        <v>0.151</v>
      </c>
      <c r="Q18" s="9">
        <f t="shared" si="0"/>
        <v>6.9000000000000172E-3</v>
      </c>
    </row>
    <row r="19" spans="1:17" x14ac:dyDescent="0.25">
      <c r="A19" s="35">
        <v>53</v>
      </c>
      <c r="B19" s="36" t="s">
        <v>26</v>
      </c>
      <c r="C19" s="37">
        <f>'Base Range (0%)'!C19*(1+'Ranges With Locality Pay'!$C$3)</f>
        <v>128117.39919999999</v>
      </c>
      <c r="D19" s="37">
        <f t="shared" si="1"/>
        <v>134895.70634999999</v>
      </c>
      <c r="E19" s="37">
        <f t="shared" si="2"/>
        <v>141674.0135</v>
      </c>
      <c r="F19" s="37">
        <f t="shared" si="3"/>
        <v>148452.32065000001</v>
      </c>
      <c r="G19" s="37">
        <f t="shared" si="4"/>
        <v>155230.62779999999</v>
      </c>
      <c r="H19" s="37">
        <f t="shared" si="4"/>
        <v>155230.62779999999</v>
      </c>
      <c r="I19" s="37">
        <f t="shared" si="5"/>
        <v>168787.24209999997</v>
      </c>
      <c r="J19" s="37">
        <f t="shared" si="6"/>
        <v>175565.54924999998</v>
      </c>
      <c r="K19" s="37">
        <f>MIN('Base Range (0%)'!K19*(1+'Ranges With Locality Pay'!$C$3),255000)</f>
        <v>182343.85639999999</v>
      </c>
      <c r="N19" s="29" t="s">
        <v>53</v>
      </c>
      <c r="O19" s="6">
        <v>9.2600000000000002E-2</v>
      </c>
      <c r="P19" s="6">
        <v>8.6300000000000002E-2</v>
      </c>
      <c r="Q19" s="6">
        <f t="shared" si="0"/>
        <v>6.3E-3</v>
      </c>
    </row>
    <row r="20" spans="1:17" x14ac:dyDescent="0.25">
      <c r="A20" s="35">
        <v>60</v>
      </c>
      <c r="B20" s="36" t="s">
        <v>27</v>
      </c>
      <c r="C20" s="37">
        <f>'Base Range (0%)'!C20*(1+'Ranges With Locality Pay'!$C$3)</f>
        <v>140565.5251</v>
      </c>
      <c r="D20" s="37">
        <f t="shared" si="1"/>
        <v>152829.11005000002</v>
      </c>
      <c r="E20" s="37">
        <f t="shared" si="2"/>
        <v>165092.69500000001</v>
      </c>
      <c r="F20" s="37">
        <f t="shared" si="3"/>
        <v>177356.27995</v>
      </c>
      <c r="G20" s="37">
        <f t="shared" si="4"/>
        <v>189619.86489999999</v>
      </c>
      <c r="H20" s="37">
        <f t="shared" si="4"/>
        <v>189619.86489999999</v>
      </c>
      <c r="I20" s="37">
        <f t="shared" si="5"/>
        <v>214147.03479999996</v>
      </c>
      <c r="J20" s="37">
        <f t="shared" si="6"/>
        <v>226410.61974999995</v>
      </c>
      <c r="K20" s="37">
        <f>MIN('Base Range (0%)'!K20*(1+'Ranges With Locality Pay'!$C$3),255000)</f>
        <v>238674.20469999997</v>
      </c>
      <c r="N20" s="28" t="s">
        <v>54</v>
      </c>
      <c r="O20" s="9">
        <v>0.10679999999999999</v>
      </c>
      <c r="P20" s="9">
        <v>0.1002</v>
      </c>
      <c r="Q20" s="9">
        <f t="shared" si="0"/>
        <v>6.5999999999999948E-3</v>
      </c>
    </row>
    <row r="21" spans="1:17" x14ac:dyDescent="0.25">
      <c r="A21" s="35">
        <v>61</v>
      </c>
      <c r="B21" s="36" t="s">
        <v>27</v>
      </c>
      <c r="C21" s="37">
        <f>'Base Range (0%)'!C21*(1+'Ranges With Locality Pay'!$C$3)</f>
        <v>150405.2237</v>
      </c>
      <c r="D21" s="37">
        <f t="shared" si="1"/>
        <v>163479.57073749998</v>
      </c>
      <c r="E21" s="37">
        <f t="shared" si="2"/>
        <v>176553.91777499998</v>
      </c>
      <c r="F21" s="37">
        <f t="shared" si="3"/>
        <v>189628.26481249998</v>
      </c>
      <c r="G21" s="37">
        <f t="shared" si="4"/>
        <v>202702.61184999999</v>
      </c>
      <c r="H21" s="37">
        <f t="shared" si="4"/>
        <v>202702.61184999999</v>
      </c>
      <c r="I21" s="37">
        <f t="shared" si="5"/>
        <v>228851.30592499999</v>
      </c>
      <c r="J21" s="37">
        <f t="shared" si="6"/>
        <v>241925.6529625</v>
      </c>
      <c r="K21" s="37">
        <f>MIN('Base Range (0%)'!K21*(1+'Ranges With Locality Pay'!$C$3),255000)</f>
        <v>255000</v>
      </c>
      <c r="N21" s="29" t="s">
        <v>55</v>
      </c>
      <c r="O21" s="9">
        <v>0.18019999999999994</v>
      </c>
      <c r="P21" s="9">
        <v>0.16500000000000001</v>
      </c>
      <c r="Q21" s="9">
        <f t="shared" si="0"/>
        <v>1.5199999999999936E-2</v>
      </c>
    </row>
    <row r="22" spans="1:17" x14ac:dyDescent="0.25">
      <c r="A22" s="35">
        <v>71</v>
      </c>
      <c r="B22" s="36" t="s">
        <v>28</v>
      </c>
      <c r="C22" s="37">
        <f>'Base Range (0%)'!C22*(1+'Ranges With Locality Pay'!$C$3)</f>
        <v>158167.12789999999</v>
      </c>
      <c r="D22" s="37">
        <f t="shared" si="1"/>
        <v>170271.2369125</v>
      </c>
      <c r="E22" s="37">
        <f t="shared" si="2"/>
        <v>182375.34592499997</v>
      </c>
      <c r="F22" s="37">
        <f t="shared" si="3"/>
        <v>194479.45493749998</v>
      </c>
      <c r="G22" s="37">
        <f t="shared" si="4"/>
        <v>206583.56394999998</v>
      </c>
      <c r="H22" s="37">
        <f t="shared" si="4"/>
        <v>206583.56394999998</v>
      </c>
      <c r="I22" s="37">
        <f t="shared" si="5"/>
        <v>230791.78197499999</v>
      </c>
      <c r="J22" s="37">
        <f t="shared" si="6"/>
        <v>242895.8909875</v>
      </c>
      <c r="K22" s="37">
        <f>MIN('Base Range (0%)'!K22*(1+'Ranges With Locality Pay'!$C$3),255000)</f>
        <v>255000</v>
      </c>
      <c r="N22" s="29" t="s">
        <v>56</v>
      </c>
      <c r="O22" s="9">
        <v>8.5300000000000001E-2</v>
      </c>
      <c r="P22" s="9">
        <v>7.9200000000000007E-2</v>
      </c>
      <c r="Q22" s="9">
        <f t="shared" si="0"/>
        <v>6.0999999999999943E-3</v>
      </c>
    </row>
    <row r="23" spans="1:17" x14ac:dyDescent="0.25">
      <c r="A23" s="35">
        <v>72</v>
      </c>
      <c r="B23" s="36" t="s">
        <v>28</v>
      </c>
      <c r="C23" s="37">
        <f>'Base Range (0%)'!C23*(1+'Ranges With Locality Pay'!$C$3)</f>
        <v>169238.34219999998</v>
      </c>
      <c r="D23" s="37">
        <f t="shared" si="1"/>
        <v>179958.54942499998</v>
      </c>
      <c r="E23" s="37">
        <f t="shared" si="2"/>
        <v>190678.75665</v>
      </c>
      <c r="F23" s="37">
        <f t="shared" si="3"/>
        <v>201398.96387499999</v>
      </c>
      <c r="G23" s="37">
        <f t="shared" si="4"/>
        <v>212119.17109999998</v>
      </c>
      <c r="H23" s="37">
        <f t="shared" si="4"/>
        <v>212119.17109999998</v>
      </c>
      <c r="I23" s="37">
        <f t="shared" si="5"/>
        <v>233559.58554999999</v>
      </c>
      <c r="J23" s="37">
        <f t="shared" si="6"/>
        <v>244279.79277499998</v>
      </c>
      <c r="K23" s="37">
        <f>MIN('Base Range (0%)'!K23*(1+'Ranges With Locality Pay'!$C$3),255000)</f>
        <v>255000</v>
      </c>
      <c r="N23" s="29" t="s">
        <v>57</v>
      </c>
      <c r="O23" s="6">
        <v>0.16119999999999998</v>
      </c>
      <c r="P23" s="6">
        <v>0.15609999999999999</v>
      </c>
      <c r="Q23" s="6">
        <f t="shared" si="0"/>
        <v>5.0999999999999934E-3</v>
      </c>
    </row>
    <row r="24" spans="1:17" x14ac:dyDescent="0.25">
      <c r="A24" s="16" t="s">
        <v>58</v>
      </c>
      <c r="B24" s="17" t="s">
        <v>29</v>
      </c>
      <c r="C24" s="18">
        <f>'Base Range (0%)'!C24*(1+'Ranges With Locality Pay'!$C$3)</f>
        <v>184533.4938</v>
      </c>
      <c r="D24" s="18">
        <f t="shared" si="1"/>
        <v>193341.80707499999</v>
      </c>
      <c r="E24" s="18">
        <f t="shared" si="2"/>
        <v>202150.12034999998</v>
      </c>
      <c r="F24" s="18">
        <f t="shared" si="3"/>
        <v>210958.43362500001</v>
      </c>
      <c r="G24" s="18">
        <f t="shared" si="4"/>
        <v>219766.7469</v>
      </c>
      <c r="H24" s="18">
        <f t="shared" si="4"/>
        <v>219766.7469</v>
      </c>
      <c r="I24" s="18">
        <f t="shared" si="5"/>
        <v>237383.37345000001</v>
      </c>
      <c r="J24" s="18">
        <f t="shared" si="6"/>
        <v>246191.68672500001</v>
      </c>
      <c r="K24" s="18">
        <f>MIN('Base Range (0%)'!K24*(1+'Ranges With Locality Pay'!$C$3),255000)</f>
        <v>255000</v>
      </c>
      <c r="N24" s="29" t="s">
        <v>59</v>
      </c>
      <c r="O24" s="9">
        <v>9.5700000000000021E-2</v>
      </c>
      <c r="P24" s="9">
        <v>8.8800000000000004E-2</v>
      </c>
      <c r="Q24" s="9">
        <f t="shared" si="0"/>
        <v>6.9000000000000172E-3</v>
      </c>
    </row>
    <row r="25" spans="1:17" x14ac:dyDescent="0.25">
      <c r="A25" s="16" t="s">
        <v>60</v>
      </c>
      <c r="B25" s="17" t="s">
        <v>29</v>
      </c>
      <c r="C25" s="18">
        <f>'Base Range (0%)'!C25*(1+'Ranges With Locality Pay'!$C$3)</f>
        <v>213367.86189999999</v>
      </c>
      <c r="D25" s="18">
        <f t="shared" si="1"/>
        <v>218571.87916249997</v>
      </c>
      <c r="E25" s="18">
        <f t="shared" si="2"/>
        <v>223775.89642499998</v>
      </c>
      <c r="F25" s="18">
        <f t="shared" si="3"/>
        <v>228979.9136875</v>
      </c>
      <c r="G25" s="18">
        <f t="shared" si="4"/>
        <v>234183.93095000001</v>
      </c>
      <c r="H25" s="18">
        <f t="shared" si="4"/>
        <v>234183.93095000001</v>
      </c>
      <c r="I25" s="18">
        <f t="shared" si="5"/>
        <v>244591.965475</v>
      </c>
      <c r="J25" s="18">
        <f t="shared" si="6"/>
        <v>249795.98273749999</v>
      </c>
      <c r="K25" s="18">
        <f>MIN('Base Range (0%)'!K25*(1+'Ranges With Locality Pay'!$C$3),255000)</f>
        <v>255000</v>
      </c>
      <c r="N25" s="29" t="s">
        <v>61</v>
      </c>
      <c r="O25" s="6">
        <v>0.152</v>
      </c>
      <c r="P25" s="6">
        <v>0.1449</v>
      </c>
      <c r="Q25" s="6">
        <f t="shared" si="0"/>
        <v>7.0999999999999952E-3</v>
      </c>
    </row>
    <row r="26" spans="1:17" x14ac:dyDescent="0.25">
      <c r="A26" s="19" t="s">
        <v>62</v>
      </c>
      <c r="B26" s="20" t="s">
        <v>29</v>
      </c>
      <c r="C26" s="21">
        <f>'Base Range (0%)'!C26</f>
        <v>187078</v>
      </c>
      <c r="D26" s="21">
        <f t="shared" si="1"/>
        <v>195568.25</v>
      </c>
      <c r="E26" s="21">
        <f t="shared" si="2"/>
        <v>204058.5</v>
      </c>
      <c r="F26" s="21">
        <f t="shared" si="3"/>
        <v>212548.75</v>
      </c>
      <c r="G26" s="21">
        <f t="shared" si="4"/>
        <v>221039</v>
      </c>
      <c r="H26" s="21">
        <f t="shared" si="4"/>
        <v>221039</v>
      </c>
      <c r="I26" s="21">
        <f t="shared" si="5"/>
        <v>238019.5</v>
      </c>
      <c r="J26" s="21">
        <f t="shared" si="6"/>
        <v>246509.75</v>
      </c>
      <c r="K26" s="21">
        <f>MIN('Base Range (0%)'!K26*(1+'Ranges With Locality Pay'!$C$3),255000)</f>
        <v>255000</v>
      </c>
      <c r="N26" s="28" t="s">
        <v>63</v>
      </c>
      <c r="O26" s="9">
        <v>0.11090000000000001</v>
      </c>
      <c r="P26" s="9">
        <v>0.1032</v>
      </c>
      <c r="Q26" s="9">
        <f t="shared" si="0"/>
        <v>7.7000000000000124E-3</v>
      </c>
    </row>
    <row r="27" spans="1:17" x14ac:dyDescent="0.25">
      <c r="N27" s="29" t="s">
        <v>64</v>
      </c>
      <c r="O27" s="9">
        <v>0.18689999999999998</v>
      </c>
      <c r="P27" s="9">
        <v>0.16500000000000001</v>
      </c>
      <c r="Q27" s="9">
        <f t="shared" si="0"/>
        <v>2.1899999999999975E-2</v>
      </c>
    </row>
    <row r="28" spans="1:17" x14ac:dyDescent="0.25">
      <c r="A28" s="38" t="s">
        <v>65</v>
      </c>
      <c r="N28" s="28" t="s">
        <v>66</v>
      </c>
      <c r="O28" s="9">
        <v>0.12120000000000002</v>
      </c>
      <c r="P28" s="9">
        <v>0.115</v>
      </c>
      <c r="Q28" s="9">
        <f t="shared" si="0"/>
        <v>6.2000000000000111E-3</v>
      </c>
    </row>
    <row r="29" spans="1:17" x14ac:dyDescent="0.25">
      <c r="A29" s="2" t="s">
        <v>67</v>
      </c>
      <c r="N29" s="29" t="s">
        <v>68</v>
      </c>
      <c r="O29" s="9">
        <v>5.6699999999999993E-2</v>
      </c>
      <c r="P29" s="9">
        <v>5.3600000000000002E-2</v>
      </c>
      <c r="Q29" s="9">
        <f t="shared" si="0"/>
        <v>3.0999999999999917E-3</v>
      </c>
    </row>
    <row r="30" spans="1:17" x14ac:dyDescent="0.25">
      <c r="A30" s="2" t="s">
        <v>69</v>
      </c>
      <c r="N30" s="29" t="s">
        <v>70</v>
      </c>
      <c r="O30" s="9">
        <v>8.8199999999999987E-2</v>
      </c>
      <c r="P30" s="9">
        <v>8.3099999999999993E-2</v>
      </c>
      <c r="Q30" s="9">
        <f t="shared" si="0"/>
        <v>5.0999999999999934E-3</v>
      </c>
    </row>
    <row r="31" spans="1:17" x14ac:dyDescent="0.25">
      <c r="N31" s="29" t="s">
        <v>71</v>
      </c>
      <c r="O31" s="6">
        <v>0.12279999999999999</v>
      </c>
      <c r="P31" s="6">
        <v>0.1149</v>
      </c>
      <c r="Q31" s="6">
        <f t="shared" si="0"/>
        <v>7.8999999999999904E-3</v>
      </c>
    </row>
    <row r="32" spans="1:17" x14ac:dyDescent="0.25">
      <c r="N32" s="30" t="s">
        <v>72</v>
      </c>
      <c r="O32" s="9">
        <v>0.108</v>
      </c>
      <c r="P32" s="9">
        <v>0.10290000000000001</v>
      </c>
      <c r="Q32" s="9">
        <f t="shared" si="0"/>
        <v>5.0999999999999934E-3</v>
      </c>
    </row>
    <row r="33" spans="14:17" x14ac:dyDescent="0.25">
      <c r="N33" s="29" t="s">
        <v>73</v>
      </c>
      <c r="O33" s="9">
        <v>0.28319999999999995</v>
      </c>
      <c r="P33" s="9">
        <v>0.27039999999999997</v>
      </c>
      <c r="Q33" s="9">
        <f t="shared" si="0"/>
        <v>1.2799999999999978E-2</v>
      </c>
    </row>
    <row r="34" spans="14:17" x14ac:dyDescent="0.25">
      <c r="N34" s="29" t="s">
        <v>74</v>
      </c>
      <c r="O34" s="9">
        <v>0.15500000000000003</v>
      </c>
      <c r="P34" s="9">
        <v>0.15160000000000001</v>
      </c>
      <c r="Q34" s="9">
        <f t="shared" si="0"/>
        <v>3.4000000000000141E-3</v>
      </c>
    </row>
    <row r="35" spans="14:17" x14ac:dyDescent="0.25">
      <c r="N35" s="29" t="s">
        <v>75</v>
      </c>
      <c r="O35" s="9">
        <v>0.10600000000000001</v>
      </c>
      <c r="P35" s="9">
        <v>0.1018</v>
      </c>
      <c r="Q35" s="9">
        <f t="shared" si="0"/>
        <v>4.2000000000000093E-3</v>
      </c>
    </row>
    <row r="36" spans="14:17" x14ac:dyDescent="0.25">
      <c r="N36" s="29" t="s">
        <v>76</v>
      </c>
      <c r="O36" s="9">
        <v>0.15970000000000001</v>
      </c>
      <c r="P36" s="9">
        <v>0.1507</v>
      </c>
      <c r="Q36" s="9">
        <f t="shared" si="0"/>
        <v>9.000000000000008E-3</v>
      </c>
    </row>
    <row r="37" spans="14:17" x14ac:dyDescent="0.25">
      <c r="N37" s="29" t="s">
        <v>77</v>
      </c>
      <c r="O37" s="9">
        <v>0.42029999999999995</v>
      </c>
      <c r="P37" s="9">
        <v>0.4093</v>
      </c>
      <c r="Q37" s="9">
        <f t="shared" si="0"/>
        <v>1.0999999999999954E-2</v>
      </c>
    </row>
    <row r="38" spans="14:17" x14ac:dyDescent="0.25">
      <c r="N38" s="29" t="s">
        <v>78</v>
      </c>
      <c r="O38" s="6">
        <v>7.6599999999999988E-2</v>
      </c>
      <c r="P38" s="6">
        <v>7.0999999999999994E-2</v>
      </c>
      <c r="Q38" s="6">
        <f t="shared" si="0"/>
        <v>5.5999999999999939E-3</v>
      </c>
    </row>
    <row r="39" spans="14:17" x14ac:dyDescent="0.25">
      <c r="N39" s="29" t="s">
        <v>79</v>
      </c>
      <c r="O39" s="6">
        <v>6.2799999999999995E-2</v>
      </c>
      <c r="P39" s="6">
        <v>5.9900000000000002E-2</v>
      </c>
      <c r="Q39" s="6">
        <f t="shared" si="0"/>
        <v>2.8999999999999929E-3</v>
      </c>
    </row>
    <row r="40" spans="14:17" x14ac:dyDescent="0.25">
      <c r="N40" s="29" t="s">
        <v>80</v>
      </c>
      <c r="O40" s="9">
        <v>0.17249999999999996</v>
      </c>
      <c r="P40" s="9">
        <v>0.1636</v>
      </c>
      <c r="Q40" s="9">
        <f t="shared" si="0"/>
        <v>8.8999999999999635E-3</v>
      </c>
    </row>
    <row r="41" spans="14:17" x14ac:dyDescent="0.25">
      <c r="N41" s="29" t="s">
        <v>81</v>
      </c>
      <c r="O41" s="9">
        <v>0.1135</v>
      </c>
      <c r="P41" s="9">
        <v>0.1075</v>
      </c>
      <c r="Q41" s="9">
        <f t="shared" si="0"/>
        <v>6.0000000000000053E-3</v>
      </c>
    </row>
    <row r="42" spans="14:17" x14ac:dyDescent="0.25">
      <c r="N42" s="29" t="s">
        <v>82</v>
      </c>
      <c r="O42" s="9">
        <v>9.8099999999999979E-2</v>
      </c>
      <c r="P42" s="9">
        <v>9.3399999999999997E-2</v>
      </c>
      <c r="Q42" s="9">
        <f t="shared" si="0"/>
        <v>4.699999999999982E-3</v>
      </c>
    </row>
    <row r="43" spans="14:17" x14ac:dyDescent="0.25">
      <c r="N43" s="29" t="s">
        <v>83</v>
      </c>
      <c r="O43" s="9">
        <v>0.12789999999999999</v>
      </c>
      <c r="P43" s="9">
        <v>0.115</v>
      </c>
      <c r="Q43" s="9">
        <f t="shared" si="0"/>
        <v>1.2899999999999981E-2</v>
      </c>
    </row>
    <row r="44" spans="14:17" x14ac:dyDescent="0.25">
      <c r="N44" s="29" t="s">
        <v>84</v>
      </c>
      <c r="O44" s="9">
        <v>9.4299999999999995E-2</v>
      </c>
      <c r="P44" s="9">
        <v>0.09</v>
      </c>
      <c r="Q44" s="9">
        <f t="shared" si="0"/>
        <v>4.2999999999999983E-3</v>
      </c>
    </row>
    <row r="45" spans="14:17" x14ac:dyDescent="0.25">
      <c r="N45" s="29" t="s">
        <v>85</v>
      </c>
      <c r="O45" s="9">
        <v>0.10849999999999999</v>
      </c>
      <c r="P45" s="9">
        <v>0.1011</v>
      </c>
      <c r="Q45" s="9">
        <f t="shared" si="0"/>
        <v>7.3999999999999899E-3</v>
      </c>
    </row>
    <row r="46" spans="14:17" x14ac:dyDescent="0.25">
      <c r="N46" s="29" t="s">
        <v>86</v>
      </c>
      <c r="O46" s="9">
        <v>0.16979999999999995</v>
      </c>
      <c r="P46" s="9">
        <v>0.1598</v>
      </c>
      <c r="Q46" s="9">
        <f t="shared" si="0"/>
        <v>9.9999999999999534E-3</v>
      </c>
    </row>
    <row r="47" spans="14:17" x14ac:dyDescent="0.25">
      <c r="N47" s="29" t="s">
        <v>87</v>
      </c>
      <c r="O47" s="6">
        <v>0.1153</v>
      </c>
      <c r="P47" s="6">
        <v>0.10920000000000001</v>
      </c>
      <c r="Q47" s="6">
        <f t="shared" si="0"/>
        <v>6.0999999999999943E-3</v>
      </c>
    </row>
    <row r="48" spans="14:17" x14ac:dyDescent="0.25">
      <c r="N48" s="29" t="s">
        <v>88</v>
      </c>
      <c r="O48" s="9">
        <v>0.28129999999999999</v>
      </c>
      <c r="P48" s="9">
        <v>0.26989999999999997</v>
      </c>
      <c r="Q48" s="9">
        <f t="shared" si="0"/>
        <v>1.1400000000000021E-2</v>
      </c>
    </row>
    <row r="49" spans="14:17" x14ac:dyDescent="0.25">
      <c r="N49" s="29" t="s">
        <v>89</v>
      </c>
      <c r="O49" s="9">
        <v>0.42870000000000003</v>
      </c>
      <c r="P49" s="9">
        <v>0.41460000000000002</v>
      </c>
      <c r="Q49" s="9">
        <f t="shared" si="0"/>
        <v>1.4100000000000001E-2</v>
      </c>
    </row>
    <row r="50" spans="14:17" x14ac:dyDescent="0.25">
      <c r="N50" s="29" t="s">
        <v>90</v>
      </c>
      <c r="O50" s="9">
        <v>0.23460000000000003</v>
      </c>
      <c r="P50" s="9">
        <v>0.22170000000000001</v>
      </c>
      <c r="Q50" s="9">
        <f t="shared" si="0"/>
        <v>1.2900000000000023E-2</v>
      </c>
    </row>
    <row r="51" spans="14:17" x14ac:dyDescent="0.25">
      <c r="N51" s="29" t="s">
        <v>91</v>
      </c>
      <c r="O51" s="6">
        <v>0.10490000000000001</v>
      </c>
      <c r="P51" s="6">
        <v>9.74E-2</v>
      </c>
      <c r="Q51" s="6">
        <f t="shared" si="0"/>
        <v>7.5000000000000067E-3</v>
      </c>
    </row>
    <row r="52" spans="14:17" x14ac:dyDescent="0.25">
      <c r="N52" s="29" t="s">
        <v>92</v>
      </c>
      <c r="O52" s="6">
        <v>8.6999999999999994E-2</v>
      </c>
      <c r="P52" s="6">
        <v>8.0699999999999994E-2</v>
      </c>
      <c r="Q52" s="6">
        <f t="shared" si="0"/>
        <v>6.3E-3</v>
      </c>
    </row>
    <row r="53" spans="14:17" x14ac:dyDescent="0.25">
      <c r="N53" s="29" t="s">
        <v>93</v>
      </c>
      <c r="O53" s="6">
        <v>0.1018</v>
      </c>
      <c r="P53" s="6">
        <v>9.4200000000000006E-2</v>
      </c>
      <c r="Q53" s="6">
        <f t="shared" si="0"/>
        <v>7.5999999999999956E-3</v>
      </c>
    </row>
    <row r="54" spans="14:17" x14ac:dyDescent="0.25">
      <c r="N54" s="33" t="s">
        <v>94</v>
      </c>
      <c r="O54" s="34">
        <v>0.2427</v>
      </c>
      <c r="P54" s="34">
        <v>0.2331</v>
      </c>
      <c r="Q54" s="34">
        <f t="shared" si="0"/>
        <v>9.5999999999999974E-3</v>
      </c>
    </row>
    <row r="55" spans="14:17" ht="14.4" thickBot="1" x14ac:dyDescent="0.3">
      <c r="N55" s="31" t="s">
        <v>95</v>
      </c>
      <c r="O55" s="22">
        <v>4.0500000000000001E-2</v>
      </c>
      <c r="P55" s="22">
        <v>3.7499999999999999E-2</v>
      </c>
      <c r="Q55" s="22">
        <f t="shared" si="0"/>
        <v>3.0000000000000027E-3</v>
      </c>
    </row>
  </sheetData>
  <sheetProtection sheet="1" objects="1" scenarios="1"/>
  <sortState xmlns:xlrd2="http://schemas.microsoft.com/office/spreadsheetml/2017/richdata2" ref="N2:O54">
    <sortCondition ref="N2:N54"/>
  </sortState>
  <mergeCells count="1">
    <mergeCell ref="A3:B3"/>
  </mergeCells>
  <printOptions horizontalCentered="1"/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8" yWindow="314" count="1">
        <x14:dataValidation type="list" allowBlank="1" showInputMessage="1" showErrorMessage="1" prompt="Select Locality Rate From the Locality Pay Area Table" xr:uid="{F014E34C-5E7A-4AF4-8983-EE4CD86FEEEF}">
          <x14:formula1>
            <xm:f>'Reference Tables'!$A$2:$A$56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2F79-34E1-4A2D-A50E-D763DA39664D}">
  <sheetPr codeName="Sheet4"/>
  <dimension ref="A1:A56"/>
  <sheetViews>
    <sheetView topLeftCell="A10" workbookViewId="0">
      <selection activeCell="A3" sqref="A3:A56"/>
    </sheetView>
  </sheetViews>
  <sheetFormatPr defaultRowHeight="14.4" x14ac:dyDescent="0.3"/>
  <sheetData>
    <row r="1" spans="1:1" ht="15.6" x14ac:dyDescent="0.3">
      <c r="A1" s="1" t="s">
        <v>96</v>
      </c>
    </row>
    <row r="2" spans="1:1" ht="16.2" thickBot="1" x14ac:dyDescent="0.35">
      <c r="A2" s="1" t="s">
        <v>97</v>
      </c>
    </row>
    <row r="3" spans="1:1" x14ac:dyDescent="0.3">
      <c r="A3" s="25">
        <v>4.0500000000000001E-2</v>
      </c>
    </row>
    <row r="4" spans="1:1" x14ac:dyDescent="0.3">
      <c r="A4" s="9">
        <v>5.6699999999999993E-2</v>
      </c>
    </row>
    <row r="5" spans="1:1" x14ac:dyDescent="0.3">
      <c r="A5" s="6">
        <v>6.2799999999999995E-2</v>
      </c>
    </row>
    <row r="6" spans="1:1" x14ac:dyDescent="0.3">
      <c r="A6" s="9">
        <v>7.0299999999999987E-2</v>
      </c>
    </row>
    <row r="7" spans="1:1" x14ac:dyDescent="0.3">
      <c r="A7" s="9">
        <v>7.3499999999999954E-2</v>
      </c>
    </row>
    <row r="8" spans="1:1" x14ac:dyDescent="0.3">
      <c r="A8" s="9">
        <v>7.6300000000000021E-2</v>
      </c>
    </row>
    <row r="9" spans="1:1" x14ac:dyDescent="0.3">
      <c r="A9" s="6">
        <v>7.6599999999999988E-2</v>
      </c>
    </row>
    <row r="10" spans="1:1" x14ac:dyDescent="0.3">
      <c r="A10" s="6">
        <v>7.9000000000000015E-2</v>
      </c>
    </row>
    <row r="11" spans="1:1" x14ac:dyDescent="0.3">
      <c r="A11" s="6">
        <v>8.1200000000000008E-2</v>
      </c>
    </row>
    <row r="12" spans="1:1" x14ac:dyDescent="0.3">
      <c r="A12" s="6">
        <v>8.4300000000000028E-2</v>
      </c>
    </row>
    <row r="13" spans="1:1" x14ac:dyDescent="0.3">
      <c r="A13" s="9">
        <v>8.5300000000000001E-2</v>
      </c>
    </row>
    <row r="14" spans="1:1" x14ac:dyDescent="0.3">
      <c r="A14" s="6">
        <v>8.6999999999999994E-2</v>
      </c>
    </row>
    <row r="15" spans="1:1" x14ac:dyDescent="0.3">
      <c r="A15" s="9">
        <v>8.8199999999999987E-2</v>
      </c>
    </row>
    <row r="16" spans="1:1" x14ac:dyDescent="0.3">
      <c r="A16" s="6">
        <v>9.2600000000000002E-2</v>
      </c>
    </row>
    <row r="17" spans="1:1" x14ac:dyDescent="0.3">
      <c r="A17" s="9">
        <v>9.4299999999999995E-2</v>
      </c>
    </row>
    <row r="18" spans="1:1" x14ac:dyDescent="0.3">
      <c r="A18" s="9">
        <v>9.5700000000000021E-2</v>
      </c>
    </row>
    <row r="19" spans="1:1" x14ac:dyDescent="0.3">
      <c r="A19" s="9">
        <v>9.8099999999999979E-2</v>
      </c>
    </row>
    <row r="20" spans="1:1" x14ac:dyDescent="0.3">
      <c r="A20" s="9">
        <v>0.10059999999999998</v>
      </c>
    </row>
    <row r="21" spans="1:1" x14ac:dyDescent="0.3">
      <c r="A21" s="6">
        <v>0.1018</v>
      </c>
    </row>
    <row r="22" spans="1:1" x14ac:dyDescent="0.3">
      <c r="A22" s="6">
        <v>0.10289999999999999</v>
      </c>
    </row>
    <row r="23" spans="1:1" x14ac:dyDescent="0.3">
      <c r="A23" s="9">
        <v>0.10379999999999999</v>
      </c>
    </row>
    <row r="24" spans="1:1" x14ac:dyDescent="0.3">
      <c r="A24" s="9">
        <v>0.1048</v>
      </c>
    </row>
    <row r="25" spans="1:1" x14ac:dyDescent="0.3">
      <c r="A25" s="6">
        <v>0.10490000000000001</v>
      </c>
    </row>
    <row r="26" spans="1:1" x14ac:dyDescent="0.3">
      <c r="A26" s="9">
        <v>0.10600000000000001</v>
      </c>
    </row>
    <row r="27" spans="1:1" x14ac:dyDescent="0.3">
      <c r="A27" s="9">
        <v>0.10679999999999999</v>
      </c>
    </row>
    <row r="28" spans="1:1" x14ac:dyDescent="0.3">
      <c r="A28" s="9">
        <v>0.108</v>
      </c>
    </row>
    <row r="29" spans="1:1" x14ac:dyDescent="0.3">
      <c r="A29" s="9">
        <v>0.10849999999999999</v>
      </c>
    </row>
    <row r="30" spans="1:1" x14ac:dyDescent="0.3">
      <c r="A30" s="9">
        <v>0.10939999999999998</v>
      </c>
    </row>
    <row r="31" spans="1:1" x14ac:dyDescent="0.3">
      <c r="A31" s="9">
        <v>0.11090000000000001</v>
      </c>
    </row>
    <row r="32" spans="1:1" x14ac:dyDescent="0.3">
      <c r="A32" s="9">
        <v>0.1135</v>
      </c>
    </row>
    <row r="33" spans="1:1" x14ac:dyDescent="0.3">
      <c r="A33" s="6">
        <v>0.1153</v>
      </c>
    </row>
    <row r="34" spans="1:1" x14ac:dyDescent="0.3">
      <c r="A34" s="6">
        <v>0.11980000000000002</v>
      </c>
    </row>
    <row r="35" spans="1:1" x14ac:dyDescent="0.3">
      <c r="A35" s="9">
        <v>0.12120000000000002</v>
      </c>
    </row>
    <row r="36" spans="1:1" x14ac:dyDescent="0.3">
      <c r="A36" s="6">
        <v>0.12150000000000001</v>
      </c>
    </row>
    <row r="37" spans="1:1" x14ac:dyDescent="0.3">
      <c r="A37" s="6">
        <v>0.12180000000000001</v>
      </c>
    </row>
    <row r="38" spans="1:1" x14ac:dyDescent="0.3">
      <c r="A38" s="6">
        <v>0.12279999999999999</v>
      </c>
    </row>
    <row r="39" spans="1:1" x14ac:dyDescent="0.3">
      <c r="A39" s="9">
        <v>0.12789999999999999</v>
      </c>
    </row>
    <row r="40" spans="1:1" x14ac:dyDescent="0.3">
      <c r="A40" s="6">
        <v>0.152</v>
      </c>
    </row>
    <row r="41" spans="1:1" x14ac:dyDescent="0.3">
      <c r="A41" s="9">
        <v>0.15500000000000003</v>
      </c>
    </row>
    <row r="42" spans="1:1" x14ac:dyDescent="0.3">
      <c r="A42" s="9">
        <v>0.15790000000000001</v>
      </c>
    </row>
    <row r="43" spans="1:1" x14ac:dyDescent="0.3">
      <c r="A43" s="9">
        <v>0.15970000000000001</v>
      </c>
    </row>
    <row r="44" spans="1:1" x14ac:dyDescent="0.3">
      <c r="A44" s="6">
        <v>0.16119999999999998</v>
      </c>
    </row>
    <row r="45" spans="1:1" x14ac:dyDescent="0.3">
      <c r="A45" s="9">
        <v>0.16319999999999998</v>
      </c>
    </row>
    <row r="46" spans="1:1" x14ac:dyDescent="0.3">
      <c r="A46" s="9">
        <v>0.16979999999999995</v>
      </c>
    </row>
    <row r="47" spans="1:1" x14ac:dyDescent="0.3">
      <c r="A47" s="9">
        <v>0.17249999999999996</v>
      </c>
    </row>
    <row r="48" spans="1:1" x14ac:dyDescent="0.3">
      <c r="A48" s="9">
        <v>0.18019999999999994</v>
      </c>
    </row>
    <row r="49" spans="1:1" x14ac:dyDescent="0.3">
      <c r="A49" s="9">
        <v>0.18689999999999998</v>
      </c>
    </row>
    <row r="50" spans="1:1" x14ac:dyDescent="0.3">
      <c r="A50" s="9">
        <v>0.23460000000000003</v>
      </c>
    </row>
    <row r="51" spans="1:1" x14ac:dyDescent="0.3">
      <c r="A51" s="9">
        <v>0.2427</v>
      </c>
    </row>
    <row r="52" spans="1:1" x14ac:dyDescent="0.3">
      <c r="A52" s="9">
        <v>0.26569999999999999</v>
      </c>
    </row>
    <row r="53" spans="1:1" x14ac:dyDescent="0.3">
      <c r="A53" s="9">
        <v>0.28129999999999999</v>
      </c>
    </row>
    <row r="54" spans="1:1" x14ac:dyDescent="0.3">
      <c r="A54" s="9">
        <v>0.28319999999999995</v>
      </c>
    </row>
    <row r="55" spans="1:1" x14ac:dyDescent="0.3">
      <c r="A55" s="9">
        <v>0.42029999999999995</v>
      </c>
    </row>
    <row r="56" spans="1:1" ht="15" thickBot="1" x14ac:dyDescent="0.35">
      <c r="A56" s="22">
        <v>0.42870000000000003</v>
      </c>
    </row>
  </sheetData>
  <sheetProtection sheet="1" objects="1" scenarios="1"/>
  <sortState xmlns:xlrd2="http://schemas.microsoft.com/office/spreadsheetml/2017/richdata2" ref="A3:A56">
    <sortCondition ref="A3:A5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gh_x0020_Risk xmlns="b7ae16d3-5fda-4825-90e4-ab8d024c4625">false</High_x0020_Risk>
    <Program_x0020_or_x0020_Project_x0020_Year xmlns="b7ae16d3-5fda-4825-90e4-ab8d024c4625">-Select One-</Program_x0020_or_x0020_Project_x0020_Year>
    <OHC_x0020_Teams xmlns="b7ae16d3-5fda-4825-90e4-ab8d024c4625">-Select One-</OHC_x0020_Teams>
    <TaxKeywordTaxHTField xmlns="f6f73781-70c4-4328-acc7-2aa385702a57">
      <Terms xmlns="http://schemas.microsoft.com/office/infopath/2007/PartnerControls"/>
    </TaxKeywordTaxHTField>
    <Program_x0020_or_x0020_Project_x0020_Access xmlns="b7ae16d3-5fda-4825-90e4-ab8d024c4625">-Select One-</Program_x0020_or_x0020_Project_x0020_Access>
    <TaxCatchAll xmlns="f6f73781-70c4-4328-acc7-2aa385702a57" xsi:nil="true"/>
    <_dlc_DocId xmlns="8ad2afa7-ad9a-4224-8e10-f94b3ba3fda2">HCTR-819240786-138473</_dlc_DocId>
    <_dlc_DocIdUrl xmlns="8ad2afa7-ad9a-4224-8e10-f94b3ba3fda2">
      <Url>https://bcfp365.sharepoint.com/sites/hc-tr/_layouts/15/DocIdRedir.aspx?ID=HCTR-819240786-138473</Url>
      <Description>HCTR-819240786-138473</Description>
    </_dlc_DocIdUrl>
    <_ip_UnifiedCompliancePolicyUIAction xmlns="http://schemas.microsoft.com/sharepoint/v3" xsi:nil="true"/>
    <_ip_UnifiedCompliancePolicyProperties xmlns="http://schemas.microsoft.com/sharepoint/v3" xsi:nil="true"/>
    <lcf76f155ced4ddcb4097134ff3c332f xmlns="7bf79f4e-acf6-4a66-89f7-6e26bfc85944">
      <Terms xmlns="http://schemas.microsoft.com/office/infopath/2007/PartnerControls"/>
    </lcf76f155ced4ddcb4097134ff3c332f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D87A8B5ABA7DE44C8F2B944EF4B5A682" ma:contentTypeVersion="306" ma:contentTypeDescription="" ma:contentTypeScope="" ma:versionID="6e6c178582218032dabf9fd8f3e0fabd">
  <xsd:schema xmlns:xsd="http://www.w3.org/2001/XMLSchema" xmlns:xs="http://www.w3.org/2001/XMLSchema" xmlns:p="http://schemas.microsoft.com/office/2006/metadata/properties" xmlns:ns1="http://schemas.microsoft.com/sharepoint/v3" xmlns:ns2="f6f73781-70c4-4328-acc7-2aa385702a57" xmlns:ns3="b7ae16d3-5fda-4825-90e4-ab8d024c4625" xmlns:ns4="7bf79f4e-acf6-4a66-89f7-6e26bfc85944" xmlns:ns5="8ad2afa7-ad9a-4224-8e10-f94b3ba3fda2" targetNamespace="http://schemas.microsoft.com/office/2006/metadata/properties" ma:root="true" ma:fieldsID="617442fc71dc5dcedb7de1e05916af1b" ns1:_="" ns2:_="" ns3:_="" ns4:_="" ns5:_="">
    <xsd:import namespace="http://schemas.microsoft.com/sharepoint/v3"/>
    <xsd:import namespace="f6f73781-70c4-4328-acc7-2aa385702a57"/>
    <xsd:import namespace="b7ae16d3-5fda-4825-90e4-ab8d024c4625"/>
    <xsd:import namespace="7bf79f4e-acf6-4a66-89f7-6e26bfc85944"/>
    <xsd:import namespace="8ad2afa7-ad9a-4224-8e10-f94b3ba3fda2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High_x0020_Risk" minOccurs="0"/>
                <xsd:element ref="ns3:Program_x0020_or_x0020_Project_x0020_Access" minOccurs="0"/>
                <xsd:element ref="ns3:OHC_x0020_Teams" minOccurs="0"/>
                <xsd:element ref="ns3:Program_x0020_or_x0020_Project_x0020_Year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5:_dlc_DocId" minOccurs="0"/>
                <xsd:element ref="ns5:_dlc_DocIdUrl" minOccurs="0"/>
                <xsd:element ref="ns5:_dlc_DocIdPersistId" minOccurs="0"/>
                <xsd:element ref="ns4:lcf76f155ced4ddcb4097134ff3c332f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781-70c4-4328-acc7-2aa385702a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73f4cf8-c73b-460e-8609-d218e8625ead}" ma:internalName="TaxCatchAll" ma:showField="CatchAllData" ma:web="b7ae16d3-5fda-4825-90e4-ab8d024c4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73f4cf8-c73b-460e-8609-d218e8625ead}" ma:internalName="TaxCatchAllLabel" ma:readOnly="true" ma:showField="CatchAllDataLabel" ma:web="b7ae16d3-5fda-4825-90e4-ab8d024c4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e16d3-5fda-4825-90e4-ab8d024c462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High_x0020_Risk" ma:index="19" nillable="true" ma:displayName="High Risk" ma:default="0" ma:internalName="High_x0020_Risk">
      <xsd:simpleType>
        <xsd:restriction base="dms:Boolean"/>
      </xsd:simpleType>
    </xsd:element>
    <xsd:element name="Program_x0020_or_x0020_Project_x0020_Access" ma:index="20" nillable="true" ma:displayName="Program or Project Access" ma:default="-Select One-" ma:format="Dropdown" ma:internalName="Program_x0020_or_x0020_Project_x0020_Access">
      <xsd:simpleType>
        <xsd:restriction base="dms:Choice">
          <xsd:enumeration value="-Select One-"/>
          <xsd:enumeration value="Bureau-wide"/>
          <xsd:enumeration value="OHC-wide"/>
          <xsd:enumeration value="Team Specific"/>
          <xsd:enumeration value="Program Specific"/>
          <xsd:enumeration value="Targeted Group or Individual"/>
        </xsd:restriction>
      </xsd:simpleType>
    </xsd:element>
    <xsd:element name="OHC_x0020_Teams" ma:index="21" nillable="true" ma:displayName="OHC Team" ma:default="-Select One-" ma:format="Dropdown" ma:internalName="OHC_x0020_Teams">
      <xsd:simpleType>
        <xsd:restriction base="dms:Choice">
          <xsd:enumeration value="-Select One-"/>
          <xsd:enumeration value="FO - OHC Front Office"/>
          <xsd:enumeration value="LER - Labor and Employee Relations"/>
          <xsd:enumeration value="STR - OHC Strategy"/>
          <xsd:enumeration value="SysOps - HC SysOps"/>
          <xsd:enumeration value="SysOps - HC Operations"/>
          <xsd:enumeration value="SysOps - HC Systems"/>
          <xsd:enumeration value="TAS - Talent Acquisition and Staffing"/>
          <xsd:enumeration value="TM - Talent Management"/>
          <xsd:enumeration value="TM - Awards and Recognition"/>
          <xsd:enumeration value="TM - Learning and Development"/>
          <xsd:enumeration value="TM - Performance Management"/>
          <xsd:enumeration value="TM - Workforce Planning"/>
          <xsd:enumeration value="TR - Total Rewards"/>
          <xsd:enumeration value="TR - Benefits"/>
          <xsd:enumeration value="TR - Compensation"/>
          <xsd:enumeration value="TR - Retirement"/>
          <xsd:enumeration value="TR - WorkLife"/>
        </xsd:restriction>
      </xsd:simpleType>
    </xsd:element>
    <xsd:element name="Program_x0020_or_x0020_Project_x0020_Year" ma:index="22" nillable="true" ma:displayName="Program or Project Year" ma:default="-Select One-" ma:format="Dropdown" ma:internalName="Program_x0020_or_x0020_Project_x0020_Year">
      <xsd:simpleType>
        <xsd:restriction base="dms:Choice">
          <xsd:enumeration value="-Select One-"/>
          <xsd:enumeration value="FY2011"/>
          <xsd:enumeration value="FY2012"/>
          <xsd:enumeration value="FY2013"/>
          <xsd:enumeration value="FY2014"/>
          <xsd:enumeration value="FY2015"/>
          <xsd:enumeration value="FY2016"/>
          <xsd:enumeration value="FY2017"/>
          <xsd:enumeration value="FY2018"/>
          <xsd:enumeration value="FY2019"/>
          <xsd:enumeration value="FY2020"/>
          <xsd:enumeration value="FY2021"/>
          <xsd:enumeration value="FY2022"/>
          <xsd:enumeration value="FY2023"/>
          <xsd:enumeration value="LY2011"/>
          <xsd:enumeration value="LY2012"/>
          <xsd:enumeration value="LY2013"/>
          <xsd:enumeration value="LY2014"/>
          <xsd:enumeration value="LY2015"/>
          <xsd:enumeration value="LY2016"/>
          <xsd:enumeration value="LY2017"/>
          <xsd:enumeration value="LY2018"/>
          <xsd:enumeration value="LY2019"/>
          <xsd:enumeration value="LY2020"/>
          <xsd:enumeration value="LY2021"/>
          <xsd:enumeration value="LY2022"/>
          <xsd:enumeration value="LY2023"/>
          <xsd:enumeration value="PY2011"/>
          <xsd:enumeration value="PY2012"/>
          <xsd:enumeration value="PY2013"/>
          <xsd:enumeration value="PY2014"/>
          <xsd:enumeration value="PY2015"/>
          <xsd:enumeration value="PY2016"/>
          <xsd:enumeration value="PY2017"/>
          <xsd:enumeration value="PY2018"/>
          <xsd:enumeration value="PY2019"/>
          <xsd:enumeration value="PY2020"/>
          <xsd:enumeration value="PY2021"/>
          <xsd:enumeration value="PY2022"/>
          <xsd:enumeration value="PY202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79f4e-acf6-4a66-89f7-6e26bfc85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05f0ae79-fa7d-42cd-a738-9aebccb3f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207670-0999-4194-A197-D051816A8400}">
  <ds:schemaRefs>
    <ds:schemaRef ds:uri="http://schemas.microsoft.com/office/2006/metadata/properties"/>
    <ds:schemaRef ds:uri="http://schemas.microsoft.com/office/infopath/2007/PartnerControls"/>
    <ds:schemaRef ds:uri="b7ae16d3-5fda-4825-90e4-ab8d024c4625"/>
    <ds:schemaRef ds:uri="f6f73781-70c4-4328-acc7-2aa385702a57"/>
    <ds:schemaRef ds:uri="8ad2afa7-ad9a-4224-8e10-f94b3ba3fda2"/>
    <ds:schemaRef ds:uri="http://schemas.microsoft.com/sharepoint/v3"/>
    <ds:schemaRef ds:uri="7bf79f4e-acf6-4a66-89f7-6e26bfc85944"/>
  </ds:schemaRefs>
</ds:datastoreItem>
</file>

<file path=customXml/itemProps2.xml><?xml version="1.0" encoding="utf-8"?>
<ds:datastoreItem xmlns:ds="http://schemas.openxmlformats.org/officeDocument/2006/customXml" ds:itemID="{2CE56C53-546D-477F-B58B-7BF93D1DF4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756AFD-3BBA-4056-A016-1D5423DB94B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DF9B499-0668-4887-BCC1-D238FB624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73781-70c4-4328-acc7-2aa385702a57"/>
    <ds:schemaRef ds:uri="b7ae16d3-5fda-4825-90e4-ab8d024c4625"/>
    <ds:schemaRef ds:uri="7bf79f4e-acf6-4a66-89f7-6e26bfc85944"/>
    <ds:schemaRef ds:uri="8ad2afa7-ad9a-4224-8e10-f94b3ba3f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6090F43-CECE-459D-9628-B6768349B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 Range (0%)</vt:lpstr>
      <vt:lpstr>Ranges With Locality Pay</vt:lpstr>
      <vt:lpstr>Reference Tables</vt:lpstr>
      <vt:lpstr>'Base Range (0%)'!Print_Area</vt:lpstr>
      <vt:lpstr>'Ranges With Locality Pay'!Print_Area</vt:lpstr>
    </vt:vector>
  </TitlesOfParts>
  <Manager/>
  <Company>Consumer Financial Protection Bureau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Balkanloo, Kevin (CFPB)</dc:creator>
  <cp:keywords/>
  <dc:description/>
  <cp:lastModifiedBy>Edwards, Joseph (CFPB)</cp:lastModifiedBy>
  <cp:revision/>
  <dcterms:created xsi:type="dcterms:W3CDTF">2014-11-04T15:55:19Z</dcterms:created>
  <dcterms:modified xsi:type="dcterms:W3CDTF">2023-05-17T14:06:09Z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0x010100AF5D719A330BE9498B2C5974DBEAC03800D87A8B5ABA7DE44C8F2B944EF4B5A682</vt:lpwstr>
  </property>
  <property fmtid="{D5CDD505-2E9C-101B-9397-08002B2CF9AE}" pid="3" name="_dlc_DocIdItemGuid">
    <vt:lpwstr>2debfd08-0707-4dd2-b9bf-f6f98b5f0d4c</vt:lpwstr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